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20" windowWidth="15480" windowHeight="11640"/>
  </bookViews>
  <sheets>
    <sheet name="Summary" sheetId="3" r:id="rId1"/>
    <sheet name="Rate Design - NonRes - 2008" sheetId="2" r:id="rId2"/>
    <sheet name="Monthly Crossover - Dist" sheetId="4" r:id="rId3"/>
  </sheets>
  <externalReferences>
    <externalReference r:id="rId4"/>
    <externalReference r:id="rId5"/>
    <externalReference r:id="rId6"/>
  </externalReferences>
  <definedNames>
    <definedName name="_xlnm._FilterDatabase" localSheetId="1" hidden="1">'Rate Design - NonRes - 2008'!$A$3:$ES$30</definedName>
    <definedName name="_Regression_Int">0</definedName>
    <definedName name="_xlnm.Database" localSheetId="2">#REF!</definedName>
    <definedName name="_xlnm.Database">#REF!</definedName>
    <definedName name="Database_MI" localSheetId="2">#REF!</definedName>
    <definedName name="Database_MI">#REF!</definedName>
    <definedName name="NOTES" localSheetId="2">[1]Plant!#REF!</definedName>
    <definedName name="NOTES">[1]Plant!#REF!</definedName>
    <definedName name="PAGE_1" localSheetId="2">#REF!</definedName>
    <definedName name="PAGE_1">#REF!</definedName>
    <definedName name="_xlnm.Print_Area" localSheetId="2">'Monthly Crossover - Dist'!$B$1:$K$377</definedName>
    <definedName name="_xlnm.Print_Area" localSheetId="1">'Rate Design - NonRes - 2008'!$A$32:$J$67</definedName>
    <definedName name="_xlnm.Print_Area" localSheetId="0">Summary!$A$2:$I$31</definedName>
    <definedName name="_xlnm.Print_Area">#REF!</definedName>
    <definedName name="Print_Area_MI" localSheetId="2">#REF!</definedName>
    <definedName name="Print_Area_MI">#REF!</definedName>
    <definedName name="SCHED2" localSheetId="2">[1]Plant!#REF!</definedName>
    <definedName name="SCHED2">[1]Plant!#REF!</definedName>
    <definedName name="solver_adj" localSheetId="1" hidden="1">'[2]NonRes - Report'!$E$9,'[2]NonRes - Report'!$E$10,'[2]NonRes - Report'!$E$12,'[2]NonRes - Report'!$E$14</definedName>
    <definedName name="solver_cvg" localSheetId="1" hidden="1">0.01</definedName>
    <definedName name="solver_drv" localSheetId="1" hidden="1">1</definedName>
    <definedName name="solver_est" localSheetId="1" hidden="1">1</definedName>
    <definedName name="solver_itr" localSheetId="1" hidden="1">1000</definedName>
    <definedName name="solver_lhs1" localSheetId="1" hidden="1">'Rate Design - NonRes - 2008'!#REF!</definedName>
    <definedName name="solver_lhs2" localSheetId="1" hidden="1">'[2]NonRes - Report'!$E$10</definedName>
    <definedName name="solver_lhs3" localSheetId="1" hidden="1">'Rate Design - NonRes - 2008'!#REF!</definedName>
    <definedName name="solver_lhs4" localSheetId="1" hidden="1">'Rate Design - NonRes - 2008'!#REF!</definedName>
    <definedName name="solver_lhs5" localSheetId="1" hidden="1">'[2]NonRes - Report'!$E$10</definedName>
    <definedName name="solver_lhs6" localSheetId="1" hidden="1">'[2]NonRes - Report'!$E$12</definedName>
    <definedName name="solver_lhs7" localSheetId="1" hidden="1">'[2]NonRes - Report'!$E$12</definedName>
    <definedName name="solver_lhs8" localSheetId="1" hidden="1">'[2]NonRes - Report'!$E$14</definedName>
    <definedName name="solver_lhs9" localSheetId="1" hidden="1">'Rate Design - NonRes - 2008'!#REF!</definedName>
    <definedName name="solver_lin" localSheetId="1" hidden="1">2</definedName>
    <definedName name="solver_neg" localSheetId="1" hidden="1">1</definedName>
    <definedName name="solver_num" localSheetId="1" hidden="1">9</definedName>
    <definedName name="solver_nwt" localSheetId="1" hidden="1">1</definedName>
    <definedName name="solver_opt" localSheetId="1" hidden="1">'[2]NonRes - Report'!$Q$48</definedName>
    <definedName name="solver_pre" localSheetId="1" hidden="1">0.01</definedName>
    <definedName name="solver_rel1" localSheetId="1" hidden="1">1</definedName>
    <definedName name="solver_rel2" localSheetId="1" hidden="1">1</definedName>
    <definedName name="solver_rel3" localSheetId="1" hidden="1">1</definedName>
    <definedName name="solver_rel4" localSheetId="1" hidden="1">1</definedName>
    <definedName name="solver_rel5" localSheetId="1" hidden="1">1</definedName>
    <definedName name="solver_rel6" localSheetId="1" hidden="1">3</definedName>
    <definedName name="solver_rel7" localSheetId="1" hidden="1">1</definedName>
    <definedName name="solver_rel8" localSheetId="1" hidden="1">3</definedName>
    <definedName name="solver_rel9" localSheetId="1" hidden="1">1</definedName>
    <definedName name="solver_rhs1" localSheetId="1" hidden="1">'Rate Design - NonRes - 2008'!#REF!</definedName>
    <definedName name="solver_rhs2" localSheetId="1" hidden="1">'[2]NonRes - Report'!$E$9</definedName>
    <definedName name="solver_rhs3" localSheetId="1" hidden="1">'Rate Design - NonRes - 2008'!#REF!</definedName>
    <definedName name="solver_rhs4" localSheetId="1" hidden="1">'Rate Design - NonRes - 2008'!#REF!</definedName>
    <definedName name="solver_rhs5" localSheetId="1" hidden="1">'[2]NonRes - Report'!$E$12</definedName>
    <definedName name="solver_rhs6" localSheetId="1" hidden="1">'[2]NonRes - Report'!$E$10</definedName>
    <definedName name="solver_rhs7" localSheetId="1" hidden="1">'[2]NonRes - Report'!$E$14</definedName>
    <definedName name="solver_rhs8" localSheetId="1" hidden="1">'[2]NonRes - Report'!$E$12</definedName>
    <definedName name="solver_rhs9" localSheetId="1" hidden="1">'Rate Design - NonRes - 2008'!#REF!</definedName>
    <definedName name="solver_scl" localSheetId="1" hidden="1">2</definedName>
    <definedName name="solver_sho" localSheetId="1" hidden="1">2</definedName>
    <definedName name="solver_tim" localSheetId="1" hidden="1">1000</definedName>
    <definedName name="solver_tol" localSheetId="1" hidden="1">0.02</definedName>
    <definedName name="solver_typ" localSheetId="1" hidden="1">3</definedName>
    <definedName name="solver_val" localSheetId="1" hidden="1">360000</definedName>
    <definedName name="Total_Interest">'[3]Amortization Table'!$F$18</definedName>
    <definedName name="year" localSheetId="2">#REF!</definedName>
    <definedName name="year">#REF!</definedName>
  </definedNames>
  <calcPr calcId="125725" iterate="1"/>
</workbook>
</file>

<file path=xl/calcChain.xml><?xml version="1.0" encoding="utf-8"?>
<calcChain xmlns="http://schemas.openxmlformats.org/spreadsheetml/2006/main">
  <c r="B40" i="3"/>
  <c r="B43" s="1"/>
  <c r="B37"/>
  <c r="D41"/>
  <c r="C41"/>
  <c r="D38"/>
  <c r="C38"/>
  <c r="D40"/>
  <c r="C40"/>
  <c r="C37"/>
  <c r="D37"/>
  <c r="E37"/>
  <c r="I28"/>
  <c r="I27"/>
  <c r="I26"/>
  <c r="I25"/>
  <c r="I24"/>
  <c r="I23"/>
  <c r="I22"/>
  <c r="I21"/>
  <c r="I20"/>
  <c r="I19"/>
  <c r="I18"/>
  <c r="I17"/>
  <c r="I16"/>
  <c r="I15"/>
  <c r="I14"/>
  <c r="I13"/>
  <c r="I12"/>
  <c r="I11"/>
  <c r="I10"/>
  <c r="I9"/>
  <c r="I8"/>
  <c r="I7"/>
  <c r="I6"/>
  <c r="I5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H7"/>
  <c r="H6"/>
  <c r="H5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E8"/>
  <c r="E7"/>
  <c r="E6"/>
  <c r="E5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  <c r="F5"/>
  <c r="D5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C28"/>
  <c r="C27"/>
  <c r="C26"/>
  <c r="C25"/>
  <c r="C24"/>
  <c r="C23"/>
  <c r="C22"/>
  <c r="C21"/>
  <c r="C20"/>
  <c r="C19"/>
  <c r="C18"/>
  <c r="C17"/>
  <c r="C16"/>
  <c r="C15"/>
  <c r="C11"/>
  <c r="C14"/>
  <c r="C13"/>
  <c r="C12"/>
  <c r="C10"/>
  <c r="C9"/>
  <c r="C8"/>
  <c r="C7"/>
  <c r="C6"/>
  <c r="C5"/>
  <c r="G91" i="4"/>
  <c r="G90"/>
  <c r="G89"/>
  <c r="G88"/>
  <c r="G87"/>
  <c r="G86"/>
  <c r="G85"/>
  <c r="G84"/>
  <c r="G83"/>
  <c r="G82"/>
  <c r="G81"/>
  <c r="G80"/>
  <c r="D91"/>
  <c r="D90"/>
  <c r="D89"/>
  <c r="D88"/>
  <c r="D87"/>
  <c r="D86"/>
  <c r="D85"/>
  <c r="D84"/>
  <c r="D83"/>
  <c r="D82"/>
  <c r="D81"/>
  <c r="D80"/>
  <c r="G376"/>
  <c r="G375"/>
  <c r="G374"/>
  <c r="G373"/>
  <c r="G372"/>
  <c r="G371"/>
  <c r="G370"/>
  <c r="G369"/>
  <c r="G368"/>
  <c r="G367"/>
  <c r="G366"/>
  <c r="G365"/>
  <c r="G361"/>
  <c r="G360"/>
  <c r="G359"/>
  <c r="G358"/>
  <c r="G357"/>
  <c r="G356"/>
  <c r="G355"/>
  <c r="G354"/>
  <c r="G353"/>
  <c r="G352"/>
  <c r="G351"/>
  <c r="G350"/>
  <c r="G346"/>
  <c r="G345"/>
  <c r="G344"/>
  <c r="G343"/>
  <c r="G342"/>
  <c r="G341"/>
  <c r="G340"/>
  <c r="G339"/>
  <c r="G338"/>
  <c r="G337"/>
  <c r="G336"/>
  <c r="G335"/>
  <c r="G331"/>
  <c r="G330"/>
  <c r="G329"/>
  <c r="G328"/>
  <c r="G327"/>
  <c r="G326"/>
  <c r="G325"/>
  <c r="G324"/>
  <c r="G323"/>
  <c r="G322"/>
  <c r="G321"/>
  <c r="G320"/>
  <c r="G316"/>
  <c r="G315"/>
  <c r="G314"/>
  <c r="G313"/>
  <c r="G312"/>
  <c r="G311"/>
  <c r="G310"/>
  <c r="G309"/>
  <c r="G308"/>
  <c r="G307"/>
  <c r="G306"/>
  <c r="G305"/>
  <c r="G301"/>
  <c r="G300"/>
  <c r="G299"/>
  <c r="G298"/>
  <c r="G297"/>
  <c r="G296"/>
  <c r="G295"/>
  <c r="G294"/>
  <c r="G293"/>
  <c r="G292"/>
  <c r="G291"/>
  <c r="G290"/>
  <c r="G286"/>
  <c r="G285"/>
  <c r="G284"/>
  <c r="G283"/>
  <c r="G282"/>
  <c r="G281"/>
  <c r="G280"/>
  <c r="G279"/>
  <c r="G278"/>
  <c r="G277"/>
  <c r="G276"/>
  <c r="G275"/>
  <c r="D376"/>
  <c r="D375"/>
  <c r="D374"/>
  <c r="D373"/>
  <c r="D372"/>
  <c r="D371"/>
  <c r="D370"/>
  <c r="D369"/>
  <c r="D368"/>
  <c r="D367"/>
  <c r="D366"/>
  <c r="D365"/>
  <c r="D361"/>
  <c r="D360"/>
  <c r="D359"/>
  <c r="D358"/>
  <c r="D357"/>
  <c r="D356"/>
  <c r="D355"/>
  <c r="D354"/>
  <c r="D353"/>
  <c r="D352"/>
  <c r="D351"/>
  <c r="D350"/>
  <c r="D346"/>
  <c r="D345"/>
  <c r="D344"/>
  <c r="D343"/>
  <c r="D342"/>
  <c r="D341"/>
  <c r="D340"/>
  <c r="D339"/>
  <c r="D338"/>
  <c r="D337"/>
  <c r="D336"/>
  <c r="D335"/>
  <c r="D331"/>
  <c r="D330"/>
  <c r="D329"/>
  <c r="D328"/>
  <c r="D327"/>
  <c r="D326"/>
  <c r="D325"/>
  <c r="D324"/>
  <c r="D323"/>
  <c r="D322"/>
  <c r="D321"/>
  <c r="D320"/>
  <c r="D316"/>
  <c r="D315"/>
  <c r="D314"/>
  <c r="D313"/>
  <c r="D312"/>
  <c r="D311"/>
  <c r="D310"/>
  <c r="D309"/>
  <c r="D308"/>
  <c r="D307"/>
  <c r="D306"/>
  <c r="D305"/>
  <c r="D301"/>
  <c r="D300"/>
  <c r="D299"/>
  <c r="D298"/>
  <c r="D297"/>
  <c r="D296"/>
  <c r="D295"/>
  <c r="D294"/>
  <c r="D293"/>
  <c r="D292"/>
  <c r="D291"/>
  <c r="D290"/>
  <c r="D286"/>
  <c r="D285"/>
  <c r="D284"/>
  <c r="D283"/>
  <c r="D282"/>
  <c r="D281"/>
  <c r="D280"/>
  <c r="D279"/>
  <c r="D278"/>
  <c r="D277"/>
  <c r="D276"/>
  <c r="D275"/>
  <c r="B377"/>
  <c r="B362"/>
  <c r="B347"/>
  <c r="B332"/>
  <c r="B317"/>
  <c r="I302"/>
  <c r="F302"/>
  <c r="C302"/>
  <c r="B302"/>
  <c r="I287"/>
  <c r="F287"/>
  <c r="C287"/>
  <c r="B287"/>
  <c r="I272"/>
  <c r="F272"/>
  <c r="C272"/>
  <c r="B272"/>
  <c r="B257"/>
  <c r="G271"/>
  <c r="G270"/>
  <c r="G269"/>
  <c r="G268"/>
  <c r="G267"/>
  <c r="G266"/>
  <c r="G265"/>
  <c r="G264"/>
  <c r="G263"/>
  <c r="G262"/>
  <c r="G261"/>
  <c r="G260"/>
  <c r="D271"/>
  <c r="D270"/>
  <c r="D269"/>
  <c r="D268"/>
  <c r="D267"/>
  <c r="D266"/>
  <c r="D265"/>
  <c r="D264"/>
  <c r="D263"/>
  <c r="D262"/>
  <c r="D261"/>
  <c r="D260"/>
  <c r="G256"/>
  <c r="G255"/>
  <c r="G254"/>
  <c r="G253"/>
  <c r="G252"/>
  <c r="G251"/>
  <c r="G250"/>
  <c r="G249"/>
  <c r="G248"/>
  <c r="G247"/>
  <c r="G246"/>
  <c r="G245"/>
  <c r="D256"/>
  <c r="D255"/>
  <c r="D254"/>
  <c r="D253"/>
  <c r="D252"/>
  <c r="D251"/>
  <c r="D250"/>
  <c r="D249"/>
  <c r="D248"/>
  <c r="D247"/>
  <c r="D246"/>
  <c r="D245"/>
  <c r="G241"/>
  <c r="G240"/>
  <c r="G239"/>
  <c r="G238"/>
  <c r="G237"/>
  <c r="G236"/>
  <c r="G235"/>
  <c r="G234"/>
  <c r="G233"/>
  <c r="G232"/>
  <c r="G231"/>
  <c r="G230"/>
  <c r="D241"/>
  <c r="D240"/>
  <c r="D239"/>
  <c r="D238"/>
  <c r="D237"/>
  <c r="D236"/>
  <c r="D235"/>
  <c r="D234"/>
  <c r="D233"/>
  <c r="D232"/>
  <c r="D231"/>
  <c r="D230"/>
  <c r="G226"/>
  <c r="G225"/>
  <c r="G224"/>
  <c r="G223"/>
  <c r="G222"/>
  <c r="G221"/>
  <c r="G220"/>
  <c r="G219"/>
  <c r="G218"/>
  <c r="G217"/>
  <c r="G216"/>
  <c r="G215"/>
  <c r="D226"/>
  <c r="D225"/>
  <c r="D224"/>
  <c r="D223"/>
  <c r="D222"/>
  <c r="D221"/>
  <c r="D220"/>
  <c r="D219"/>
  <c r="D218"/>
  <c r="D217"/>
  <c r="D216"/>
  <c r="D215"/>
  <c r="G211"/>
  <c r="G210"/>
  <c r="G209"/>
  <c r="G208"/>
  <c r="G207"/>
  <c r="G206"/>
  <c r="G205"/>
  <c r="G204"/>
  <c r="G203"/>
  <c r="G202"/>
  <c r="G201"/>
  <c r="G200"/>
  <c r="D211"/>
  <c r="D210"/>
  <c r="D209"/>
  <c r="D208"/>
  <c r="D207"/>
  <c r="D206"/>
  <c r="D205"/>
  <c r="D204"/>
  <c r="D203"/>
  <c r="D202"/>
  <c r="D201"/>
  <c r="D200"/>
  <c r="G196"/>
  <c r="G195"/>
  <c r="G194"/>
  <c r="G193"/>
  <c r="G192"/>
  <c r="G191"/>
  <c r="G190"/>
  <c r="G189"/>
  <c r="G188"/>
  <c r="G187"/>
  <c r="G186"/>
  <c r="G185"/>
  <c r="D196"/>
  <c r="D195"/>
  <c r="D194"/>
  <c r="D193"/>
  <c r="D192"/>
  <c r="D191"/>
  <c r="D190"/>
  <c r="D189"/>
  <c r="D188"/>
  <c r="D187"/>
  <c r="D186"/>
  <c r="D185"/>
  <c r="G181"/>
  <c r="G180"/>
  <c r="G179"/>
  <c r="G178"/>
  <c r="G177"/>
  <c r="G176"/>
  <c r="G175"/>
  <c r="G174"/>
  <c r="G173"/>
  <c r="G172"/>
  <c r="G171"/>
  <c r="G170"/>
  <c r="G166"/>
  <c r="G165"/>
  <c r="G164"/>
  <c r="G163"/>
  <c r="G162"/>
  <c r="G161"/>
  <c r="G160"/>
  <c r="G159"/>
  <c r="G158"/>
  <c r="G157"/>
  <c r="G156"/>
  <c r="G155"/>
  <c r="G151"/>
  <c r="G150"/>
  <c r="G149"/>
  <c r="G148"/>
  <c r="G147"/>
  <c r="G146"/>
  <c r="G145"/>
  <c r="G144"/>
  <c r="G143"/>
  <c r="G142"/>
  <c r="G141"/>
  <c r="G140"/>
  <c r="D181"/>
  <c r="D180"/>
  <c r="D179"/>
  <c r="D178"/>
  <c r="D177"/>
  <c r="D176"/>
  <c r="D175"/>
  <c r="D174"/>
  <c r="D173"/>
  <c r="D172"/>
  <c r="D171"/>
  <c r="D170"/>
  <c r="D166"/>
  <c r="D165"/>
  <c r="D164"/>
  <c r="D163"/>
  <c r="D162"/>
  <c r="D161"/>
  <c r="D160"/>
  <c r="D159"/>
  <c r="D158"/>
  <c r="D157"/>
  <c r="D156"/>
  <c r="D155"/>
  <c r="D151"/>
  <c r="D150"/>
  <c r="D149"/>
  <c r="D148"/>
  <c r="D147"/>
  <c r="D146"/>
  <c r="D145"/>
  <c r="D144"/>
  <c r="D143"/>
  <c r="D142"/>
  <c r="D141"/>
  <c r="D140"/>
  <c r="A5" i="3"/>
  <c r="A6"/>
  <c r="A7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4"/>
  <c r="D119" i="4"/>
  <c r="G136"/>
  <c r="G135"/>
  <c r="G134"/>
  <c r="G133"/>
  <c r="G132"/>
  <c r="G131"/>
  <c r="G130"/>
  <c r="G129"/>
  <c r="G128"/>
  <c r="G127"/>
  <c r="G126"/>
  <c r="G125"/>
  <c r="D136"/>
  <c r="D135"/>
  <c r="D134"/>
  <c r="D133"/>
  <c r="D132"/>
  <c r="D131"/>
  <c r="D130"/>
  <c r="D129"/>
  <c r="D128"/>
  <c r="D127"/>
  <c r="D126"/>
  <c r="D125"/>
  <c r="G121"/>
  <c r="G120"/>
  <c r="G119"/>
  <c r="G118"/>
  <c r="G117"/>
  <c r="G116"/>
  <c r="G115"/>
  <c r="G114"/>
  <c r="G113"/>
  <c r="G112"/>
  <c r="G111"/>
  <c r="G110"/>
  <c r="D121"/>
  <c r="D120"/>
  <c r="D118"/>
  <c r="D117"/>
  <c r="D116"/>
  <c r="D115"/>
  <c r="D114"/>
  <c r="D113"/>
  <c r="D112"/>
  <c r="D111"/>
  <c r="D110"/>
  <c r="G106"/>
  <c r="G105"/>
  <c r="G104"/>
  <c r="G103"/>
  <c r="G102"/>
  <c r="G101"/>
  <c r="G100"/>
  <c r="G99"/>
  <c r="G98"/>
  <c r="G97"/>
  <c r="G96"/>
  <c r="G95"/>
  <c r="D106"/>
  <c r="D105"/>
  <c r="D104"/>
  <c r="D103"/>
  <c r="D102"/>
  <c r="D101"/>
  <c r="D100"/>
  <c r="D99"/>
  <c r="D98"/>
  <c r="D97"/>
  <c r="D96"/>
  <c r="D95"/>
  <c r="B242"/>
  <c r="B227"/>
  <c r="B212"/>
  <c r="B197"/>
  <c r="B182"/>
  <c r="B167"/>
  <c r="B152"/>
  <c r="B137"/>
  <c r="B122"/>
  <c r="B107"/>
  <c r="B92"/>
  <c r="D35"/>
  <c r="G35"/>
  <c r="D36"/>
  <c r="G36"/>
  <c r="D37"/>
  <c r="G37"/>
  <c r="D38"/>
  <c r="G38"/>
  <c r="D39"/>
  <c r="G39"/>
  <c r="D40"/>
  <c r="G40"/>
  <c r="D41"/>
  <c r="G41"/>
  <c r="D42"/>
  <c r="G42"/>
  <c r="D43"/>
  <c r="G43"/>
  <c r="D44"/>
  <c r="G44"/>
  <c r="D45"/>
  <c r="G45"/>
  <c r="D46"/>
  <c r="G46"/>
  <c r="J76"/>
  <c r="J75"/>
  <c r="J74"/>
  <c r="J73"/>
  <c r="J72"/>
  <c r="J71"/>
  <c r="J70"/>
  <c r="J69"/>
  <c r="J68"/>
  <c r="J67"/>
  <c r="J66"/>
  <c r="J65"/>
  <c r="G76"/>
  <c r="G75"/>
  <c r="G74"/>
  <c r="G73"/>
  <c r="G72"/>
  <c r="G71"/>
  <c r="G70"/>
  <c r="G69"/>
  <c r="G68"/>
  <c r="G67"/>
  <c r="G66"/>
  <c r="G65"/>
  <c r="D76"/>
  <c r="D75"/>
  <c r="D74"/>
  <c r="D73"/>
  <c r="D72"/>
  <c r="D71"/>
  <c r="D70"/>
  <c r="D69"/>
  <c r="D68"/>
  <c r="D67"/>
  <c r="D66"/>
  <c r="D65"/>
  <c r="J61"/>
  <c r="G61"/>
  <c r="D61"/>
  <c r="J60"/>
  <c r="G60"/>
  <c r="D60"/>
  <c r="J59"/>
  <c r="G59"/>
  <c r="D59"/>
  <c r="J58"/>
  <c r="G58"/>
  <c r="D58"/>
  <c r="J57"/>
  <c r="G57"/>
  <c r="D57"/>
  <c r="J56"/>
  <c r="G56"/>
  <c r="D56"/>
  <c r="J55"/>
  <c r="G55"/>
  <c r="D55"/>
  <c r="J54"/>
  <c r="G54"/>
  <c r="D54"/>
  <c r="J53"/>
  <c r="G53"/>
  <c r="D53"/>
  <c r="J52"/>
  <c r="G52"/>
  <c r="D52"/>
  <c r="J51"/>
  <c r="G51"/>
  <c r="D51"/>
  <c r="J50"/>
  <c r="G50"/>
  <c r="D50"/>
  <c r="B77"/>
  <c r="B62"/>
  <c r="B47"/>
  <c r="B32"/>
  <c r="B17"/>
  <c r="C4" i="3" s="1"/>
  <c r="C43" l="1"/>
  <c r="D43"/>
  <c r="C30"/>
  <c r="D272" i="4"/>
  <c r="J272"/>
  <c r="D302"/>
  <c r="J302"/>
  <c r="D287"/>
  <c r="J287"/>
  <c r="G302"/>
  <c r="G287"/>
  <c r="G272"/>
  <c r="J336" l="1"/>
  <c r="J365"/>
  <c r="J373"/>
  <c r="J366"/>
  <c r="J374"/>
  <c r="J359"/>
  <c r="J351"/>
  <c r="J352"/>
  <c r="J360"/>
  <c r="J343"/>
  <c r="J344"/>
  <c r="J320"/>
  <c r="J328"/>
  <c r="J321"/>
  <c r="J329"/>
  <c r="J305"/>
  <c r="J313"/>
  <c r="J306"/>
  <c r="J314"/>
  <c r="J290"/>
  <c r="J298"/>
  <c r="J291"/>
  <c r="J299"/>
  <c r="J275"/>
  <c r="J283"/>
  <c r="J276"/>
  <c r="J284"/>
  <c r="C137"/>
  <c r="C107"/>
  <c r="J335" l="1"/>
  <c r="J375"/>
  <c r="J367"/>
  <c r="J361"/>
  <c r="J353"/>
  <c r="J345"/>
  <c r="J337"/>
  <c r="J330"/>
  <c r="J322"/>
  <c r="J315"/>
  <c r="J307"/>
  <c r="J300"/>
  <c r="J292"/>
  <c r="B380"/>
  <c r="J285"/>
  <c r="J277"/>
  <c r="C182"/>
  <c r="C212"/>
  <c r="C242"/>
  <c r="C152"/>
  <c r="J101"/>
  <c r="J113"/>
  <c r="J121"/>
  <c r="J127"/>
  <c r="I107"/>
  <c r="J95"/>
  <c r="J99"/>
  <c r="J103"/>
  <c r="J111"/>
  <c r="J115"/>
  <c r="J119"/>
  <c r="I137"/>
  <c r="J125"/>
  <c r="J129"/>
  <c r="J133"/>
  <c r="J156"/>
  <c r="J160"/>
  <c r="J164"/>
  <c r="I182"/>
  <c r="J170"/>
  <c r="J174"/>
  <c r="J178"/>
  <c r="J186"/>
  <c r="J190"/>
  <c r="J194"/>
  <c r="I212"/>
  <c r="J200"/>
  <c r="J204"/>
  <c r="J208"/>
  <c r="J216"/>
  <c r="J220"/>
  <c r="J224"/>
  <c r="I242"/>
  <c r="J230"/>
  <c r="J234"/>
  <c r="J238"/>
  <c r="J246"/>
  <c r="J250"/>
  <c r="J254"/>
  <c r="J96"/>
  <c r="J100"/>
  <c r="J104"/>
  <c r="I122"/>
  <c r="J110"/>
  <c r="J114"/>
  <c r="J118"/>
  <c r="J126"/>
  <c r="J130"/>
  <c r="J134"/>
  <c r="I152"/>
  <c r="J140"/>
  <c r="J142"/>
  <c r="J144"/>
  <c r="J146"/>
  <c r="J148"/>
  <c r="J150"/>
  <c r="I167"/>
  <c r="J155"/>
  <c r="J159"/>
  <c r="J163"/>
  <c r="J171"/>
  <c r="J175"/>
  <c r="J179"/>
  <c r="I197"/>
  <c r="J185"/>
  <c r="J189"/>
  <c r="J193"/>
  <c r="J201"/>
  <c r="J205"/>
  <c r="J209"/>
  <c r="I227"/>
  <c r="J215"/>
  <c r="J219"/>
  <c r="J223"/>
  <c r="J231"/>
  <c r="J235"/>
  <c r="J239"/>
  <c r="I257"/>
  <c r="J245"/>
  <c r="J249"/>
  <c r="J253"/>
  <c r="J97"/>
  <c r="J105"/>
  <c r="J117"/>
  <c r="J131"/>
  <c r="J135"/>
  <c r="J158"/>
  <c r="J162"/>
  <c r="J166"/>
  <c r="J172"/>
  <c r="J176"/>
  <c r="J180"/>
  <c r="J188"/>
  <c r="J192"/>
  <c r="J196"/>
  <c r="J202"/>
  <c r="J206"/>
  <c r="J210"/>
  <c r="J218"/>
  <c r="J222"/>
  <c r="J226"/>
  <c r="J232"/>
  <c r="J236"/>
  <c r="J240"/>
  <c r="J248"/>
  <c r="J252"/>
  <c r="J256"/>
  <c r="J98"/>
  <c r="J102"/>
  <c r="J106"/>
  <c r="J112"/>
  <c r="J116"/>
  <c r="J120"/>
  <c r="J128"/>
  <c r="J132"/>
  <c r="J136"/>
  <c r="J141"/>
  <c r="J143"/>
  <c r="J145"/>
  <c r="J147"/>
  <c r="J149"/>
  <c r="J151"/>
  <c r="J157"/>
  <c r="J161"/>
  <c r="J165"/>
  <c r="J173"/>
  <c r="J177"/>
  <c r="J181"/>
  <c r="J187"/>
  <c r="J191"/>
  <c r="J195"/>
  <c r="J203"/>
  <c r="J207"/>
  <c r="J211"/>
  <c r="J217"/>
  <c r="J221"/>
  <c r="J225"/>
  <c r="J233"/>
  <c r="J237"/>
  <c r="J241"/>
  <c r="J247"/>
  <c r="J251"/>
  <c r="J255"/>
  <c r="C122"/>
  <c r="C167"/>
  <c r="C197"/>
  <c r="C227"/>
  <c r="C257"/>
  <c r="J38"/>
  <c r="J42"/>
  <c r="J46"/>
  <c r="J45"/>
  <c r="J37"/>
  <c r="J41"/>
  <c r="J36"/>
  <c r="J44"/>
  <c r="J35"/>
  <c r="J43"/>
  <c r="J40"/>
  <c r="J39"/>
  <c r="I32"/>
  <c r="C32"/>
  <c r="I17"/>
  <c r="H4" i="3" s="1"/>
  <c r="H30" s="1"/>
  <c r="C17" i="4"/>
  <c r="D4" i="3" s="1"/>
  <c r="D30" s="1"/>
  <c r="I47" i="4"/>
  <c r="D12"/>
  <c r="D8"/>
  <c r="D28"/>
  <c r="D25"/>
  <c r="D22"/>
  <c r="D14"/>
  <c r="D10"/>
  <c r="D6"/>
  <c r="J30"/>
  <c r="G30"/>
  <c r="J26"/>
  <c r="G26"/>
  <c r="J24"/>
  <c r="G24"/>
  <c r="J20"/>
  <c r="G20"/>
  <c r="J16"/>
  <c r="G16"/>
  <c r="J12"/>
  <c r="G12"/>
  <c r="J8"/>
  <c r="G8"/>
  <c r="J31"/>
  <c r="J27"/>
  <c r="J21"/>
  <c r="J13"/>
  <c r="J9"/>
  <c r="J5"/>
  <c r="D29"/>
  <c r="D23"/>
  <c r="D15"/>
  <c r="D11"/>
  <c r="D7"/>
  <c r="J28"/>
  <c r="G28"/>
  <c r="J25"/>
  <c r="G25"/>
  <c r="J22"/>
  <c r="G22"/>
  <c r="J14"/>
  <c r="G14"/>
  <c r="J10"/>
  <c r="G10"/>
  <c r="J6"/>
  <c r="G6"/>
  <c r="J29"/>
  <c r="G29"/>
  <c r="J23"/>
  <c r="G23"/>
  <c r="J15"/>
  <c r="G15"/>
  <c r="J11"/>
  <c r="G11"/>
  <c r="J7"/>
  <c r="G7"/>
  <c r="D30"/>
  <c r="D26"/>
  <c r="D24"/>
  <c r="D20"/>
  <c r="D16"/>
  <c r="D31"/>
  <c r="D27"/>
  <c r="D21"/>
  <c r="D13"/>
  <c r="D9"/>
  <c r="J350" l="1"/>
  <c r="J358"/>
  <c r="J368"/>
  <c r="J376"/>
  <c r="J354"/>
  <c r="J338"/>
  <c r="J346"/>
  <c r="J323"/>
  <c r="J331"/>
  <c r="J308"/>
  <c r="J316"/>
  <c r="J293"/>
  <c r="J301"/>
  <c r="J278"/>
  <c r="J286"/>
  <c r="I30" i="3"/>
  <c r="J271" i="4"/>
  <c r="J263"/>
  <c r="J264"/>
  <c r="J265"/>
  <c r="J268"/>
  <c r="J266"/>
  <c r="J267"/>
  <c r="J262"/>
  <c r="J269"/>
  <c r="J261"/>
  <c r="J260"/>
  <c r="J270"/>
  <c r="F152"/>
  <c r="D152" s="1"/>
  <c r="F257"/>
  <c r="D257" s="1"/>
  <c r="F227"/>
  <c r="D227" s="1"/>
  <c r="F197"/>
  <c r="D197" s="1"/>
  <c r="F167"/>
  <c r="D167" s="1"/>
  <c r="F122"/>
  <c r="D122" s="1"/>
  <c r="J257"/>
  <c r="J197"/>
  <c r="J152"/>
  <c r="J242"/>
  <c r="J182"/>
  <c r="J107"/>
  <c r="F242"/>
  <c r="D242" s="1"/>
  <c r="F212"/>
  <c r="D212" s="1"/>
  <c r="F182"/>
  <c r="D182" s="1"/>
  <c r="F137"/>
  <c r="D137" s="1"/>
  <c r="F107"/>
  <c r="D107" s="1"/>
  <c r="J227"/>
  <c r="J167"/>
  <c r="J122"/>
  <c r="G122"/>
  <c r="G212"/>
  <c r="J212"/>
  <c r="J137"/>
  <c r="C92"/>
  <c r="F92"/>
  <c r="I92"/>
  <c r="F62"/>
  <c r="C47"/>
  <c r="J47" s="1"/>
  <c r="C77"/>
  <c r="I62"/>
  <c r="F77"/>
  <c r="D77" s="1"/>
  <c r="F47"/>
  <c r="D47" s="1"/>
  <c r="C62"/>
  <c r="D62" s="1"/>
  <c r="I77"/>
  <c r="J32"/>
  <c r="F32"/>
  <c r="D32" s="1"/>
  <c r="J85"/>
  <c r="J86"/>
  <c r="J87"/>
  <c r="J88"/>
  <c r="J80"/>
  <c r="J89"/>
  <c r="J81"/>
  <c r="J90"/>
  <c r="J82"/>
  <c r="J91"/>
  <c r="J83"/>
  <c r="J84"/>
  <c r="D5"/>
  <c r="F17"/>
  <c r="J17"/>
  <c r="I4" i="3" s="1"/>
  <c r="G17" i="4"/>
  <c r="G4" i="3" s="1"/>
  <c r="G5" i="4"/>
  <c r="G9"/>
  <c r="G13"/>
  <c r="G21"/>
  <c r="G27"/>
  <c r="G31"/>
  <c r="G167" l="1"/>
  <c r="J369"/>
  <c r="J355"/>
  <c r="J339"/>
  <c r="J324"/>
  <c r="J309"/>
  <c r="J294"/>
  <c r="J279"/>
  <c r="D17"/>
  <c r="E4" i="3" s="1"/>
  <c r="F4"/>
  <c r="F30" s="1"/>
  <c r="G227" i="4"/>
  <c r="G152"/>
  <c r="G257"/>
  <c r="D92"/>
  <c r="G137"/>
  <c r="G107"/>
  <c r="G182"/>
  <c r="G242"/>
  <c r="G197"/>
  <c r="J92"/>
  <c r="G92"/>
  <c r="G47"/>
  <c r="J77"/>
  <c r="G77"/>
  <c r="J62"/>
  <c r="G62"/>
  <c r="G32"/>
  <c r="I66" i="2"/>
  <c r="B39"/>
  <c r="J370" i="4" l="1"/>
  <c r="I362"/>
  <c r="F362"/>
  <c r="C362"/>
  <c r="J356"/>
  <c r="J340"/>
  <c r="J325"/>
  <c r="J310"/>
  <c r="J295"/>
  <c r="J280"/>
  <c r="E30" i="3"/>
  <c r="G30"/>
  <c r="I65" i="2"/>
  <c r="I64"/>
  <c r="I63"/>
  <c r="I62"/>
  <c r="I61"/>
  <c r="J362" i="4" l="1"/>
  <c r="G362"/>
  <c r="D362"/>
  <c r="I377"/>
  <c r="F377"/>
  <c r="C377"/>
  <c r="J371"/>
  <c r="J357"/>
  <c r="I347"/>
  <c r="F347"/>
  <c r="C347"/>
  <c r="J341"/>
  <c r="I332"/>
  <c r="F332"/>
  <c r="C332"/>
  <c r="J326"/>
  <c r="I317"/>
  <c r="F317"/>
  <c r="C317"/>
  <c r="J311"/>
  <c r="J296"/>
  <c r="J281"/>
  <c r="Q30" i="2"/>
  <c r="P30"/>
  <c r="O30"/>
  <c r="N30"/>
  <c r="M30"/>
  <c r="L30"/>
  <c r="K30"/>
  <c r="J30"/>
  <c r="I30"/>
  <c r="H30"/>
  <c r="G30"/>
  <c r="F30"/>
  <c r="B30"/>
  <c r="EF30" s="1"/>
  <c r="Q28"/>
  <c r="P28"/>
  <c r="O28"/>
  <c r="N28"/>
  <c r="M28"/>
  <c r="L28"/>
  <c r="K28"/>
  <c r="J28"/>
  <c r="I28"/>
  <c r="H28"/>
  <c r="G28"/>
  <c r="F28"/>
  <c r="B28"/>
  <c r="EF28" s="1"/>
  <c r="Q29"/>
  <c r="P29"/>
  <c r="O29"/>
  <c r="N29"/>
  <c r="M29"/>
  <c r="L29"/>
  <c r="K29"/>
  <c r="J29"/>
  <c r="I29"/>
  <c r="H29"/>
  <c r="G29"/>
  <c r="F29"/>
  <c r="B29"/>
  <c r="EF29" s="1"/>
  <c r="Q27"/>
  <c r="P27"/>
  <c r="O27"/>
  <c r="N27"/>
  <c r="M27"/>
  <c r="L27"/>
  <c r="K27"/>
  <c r="J27"/>
  <c r="I27"/>
  <c r="H27"/>
  <c r="G27"/>
  <c r="F27"/>
  <c r="B27"/>
  <c r="Q25"/>
  <c r="P25"/>
  <c r="O25"/>
  <c r="N25"/>
  <c r="M25"/>
  <c r="L25"/>
  <c r="K25"/>
  <c r="J25"/>
  <c r="I25"/>
  <c r="H25"/>
  <c r="G25"/>
  <c r="F25"/>
  <c r="B25"/>
  <c r="EF25" s="1"/>
  <c r="Q24"/>
  <c r="P24"/>
  <c r="O24"/>
  <c r="N24"/>
  <c r="M24"/>
  <c r="L24"/>
  <c r="K24"/>
  <c r="J24"/>
  <c r="I24"/>
  <c r="H24"/>
  <c r="G24"/>
  <c r="F24"/>
  <c r="B24"/>
  <c r="EF24" s="1"/>
  <c r="Q22"/>
  <c r="P22"/>
  <c r="O22"/>
  <c r="N22"/>
  <c r="M22"/>
  <c r="L22"/>
  <c r="K22"/>
  <c r="J22"/>
  <c r="I22"/>
  <c r="H22"/>
  <c r="G22"/>
  <c r="F22"/>
  <c r="B22"/>
  <c r="Q20"/>
  <c r="P20"/>
  <c r="O20"/>
  <c r="N20"/>
  <c r="M20"/>
  <c r="L20"/>
  <c r="K20"/>
  <c r="J20"/>
  <c r="I20"/>
  <c r="H20"/>
  <c r="G20"/>
  <c r="F20"/>
  <c r="B20"/>
  <c r="EG20" s="1"/>
  <c r="Q21"/>
  <c r="P21"/>
  <c r="O21"/>
  <c r="N21"/>
  <c r="M21"/>
  <c r="L21"/>
  <c r="K21"/>
  <c r="J21"/>
  <c r="I21"/>
  <c r="H21"/>
  <c r="G21"/>
  <c r="F21"/>
  <c r="B21"/>
  <c r="EG21" s="1"/>
  <c r="Q16"/>
  <c r="P16"/>
  <c r="O16"/>
  <c r="N16"/>
  <c r="M16"/>
  <c r="L16"/>
  <c r="K16"/>
  <c r="J16"/>
  <c r="I16"/>
  <c r="H16"/>
  <c r="G16"/>
  <c r="F16"/>
  <c r="B16"/>
  <c r="EG16" s="1"/>
  <c r="Q18"/>
  <c r="P18"/>
  <c r="O18"/>
  <c r="N18"/>
  <c r="M18"/>
  <c r="L18"/>
  <c r="K18"/>
  <c r="J18"/>
  <c r="I18"/>
  <c r="H18"/>
  <c r="G18"/>
  <c r="F18"/>
  <c r="B18"/>
  <c r="EG18" s="1"/>
  <c r="Q15"/>
  <c r="P15"/>
  <c r="O15"/>
  <c r="N15"/>
  <c r="M15"/>
  <c r="L15"/>
  <c r="K15"/>
  <c r="J15"/>
  <c r="I15"/>
  <c r="H15"/>
  <c r="G15"/>
  <c r="F15"/>
  <c r="B15"/>
  <c r="EG15" s="1"/>
  <c r="Q14"/>
  <c r="P14"/>
  <c r="O14"/>
  <c r="N14"/>
  <c r="M14"/>
  <c r="L14"/>
  <c r="K14"/>
  <c r="J14"/>
  <c r="I14"/>
  <c r="H14"/>
  <c r="G14"/>
  <c r="F14"/>
  <c r="B14"/>
  <c r="EG14" s="1"/>
  <c r="Q13"/>
  <c r="P13"/>
  <c r="O13"/>
  <c r="N13"/>
  <c r="M13"/>
  <c r="L13"/>
  <c r="K13"/>
  <c r="J13"/>
  <c r="I13"/>
  <c r="H13"/>
  <c r="G13"/>
  <c r="F13"/>
  <c r="B13"/>
  <c r="EG13" s="1"/>
  <c r="Q23"/>
  <c r="P23"/>
  <c r="O23"/>
  <c r="N23"/>
  <c r="M23"/>
  <c r="L23"/>
  <c r="K23"/>
  <c r="J23"/>
  <c r="I23"/>
  <c r="H23"/>
  <c r="G23"/>
  <c r="F23"/>
  <c r="B23"/>
  <c r="EG23" s="1"/>
  <c r="Q17"/>
  <c r="P17"/>
  <c r="O17"/>
  <c r="N17"/>
  <c r="M17"/>
  <c r="L17"/>
  <c r="K17"/>
  <c r="J17"/>
  <c r="I17"/>
  <c r="H17"/>
  <c r="G17"/>
  <c r="F17"/>
  <c r="B17"/>
  <c r="EG17" s="1"/>
  <c r="Q19"/>
  <c r="P19"/>
  <c r="O19"/>
  <c r="N19"/>
  <c r="M19"/>
  <c r="L19"/>
  <c r="K19"/>
  <c r="J19"/>
  <c r="I19"/>
  <c r="H19"/>
  <c r="G19"/>
  <c r="F19"/>
  <c r="B19"/>
  <c r="EG19" s="1"/>
  <c r="Q12"/>
  <c r="P12"/>
  <c r="O12"/>
  <c r="N12"/>
  <c r="M12"/>
  <c r="L12"/>
  <c r="K12"/>
  <c r="J12"/>
  <c r="I12"/>
  <c r="H12"/>
  <c r="G12"/>
  <c r="F12"/>
  <c r="B12"/>
  <c r="EG12" s="1"/>
  <c r="Q7"/>
  <c r="P7"/>
  <c r="O7"/>
  <c r="N7"/>
  <c r="M7"/>
  <c r="L7"/>
  <c r="K7"/>
  <c r="J7"/>
  <c r="I7"/>
  <c r="H7"/>
  <c r="G7"/>
  <c r="F7"/>
  <c r="B7"/>
  <c r="EG7" s="1"/>
  <c r="Q6"/>
  <c r="P6"/>
  <c r="O6"/>
  <c r="N6"/>
  <c r="M6"/>
  <c r="L6"/>
  <c r="K6"/>
  <c r="J6"/>
  <c r="I6"/>
  <c r="H6"/>
  <c r="G6"/>
  <c r="F6"/>
  <c r="B6"/>
  <c r="Q11"/>
  <c r="P11"/>
  <c r="O11"/>
  <c r="N11"/>
  <c r="M11"/>
  <c r="L11"/>
  <c r="K11"/>
  <c r="J11"/>
  <c r="I11"/>
  <c r="H11"/>
  <c r="G11"/>
  <c r="F11"/>
  <c r="B11"/>
  <c r="Q10"/>
  <c r="P10"/>
  <c r="O10"/>
  <c r="N10"/>
  <c r="M10"/>
  <c r="L10"/>
  <c r="K10"/>
  <c r="J10"/>
  <c r="I10"/>
  <c r="H10"/>
  <c r="G10"/>
  <c r="F10"/>
  <c r="B10"/>
  <c r="EG10" s="1"/>
  <c r="Q8"/>
  <c r="P8"/>
  <c r="O8"/>
  <c r="N8"/>
  <c r="M8"/>
  <c r="L8"/>
  <c r="K8"/>
  <c r="J8"/>
  <c r="I8"/>
  <c r="H8"/>
  <c r="G8"/>
  <c r="F8"/>
  <c r="B8"/>
  <c r="EG8" s="1"/>
  <c r="Q9"/>
  <c r="P9"/>
  <c r="O9"/>
  <c r="N9"/>
  <c r="M9"/>
  <c r="L9"/>
  <c r="K9"/>
  <c r="J9"/>
  <c r="I9"/>
  <c r="H9"/>
  <c r="G9"/>
  <c r="F9"/>
  <c r="B9"/>
  <c r="EG9" s="1"/>
  <c r="Q26"/>
  <c r="P26"/>
  <c r="O26"/>
  <c r="N26"/>
  <c r="M26"/>
  <c r="L26"/>
  <c r="K26"/>
  <c r="J26"/>
  <c r="I26"/>
  <c r="H26"/>
  <c r="G26"/>
  <c r="F26"/>
  <c r="B26"/>
  <c r="EG26" s="1"/>
  <c r="D347" i="4" l="1"/>
  <c r="C380"/>
  <c r="D377"/>
  <c r="J377"/>
  <c r="G377"/>
  <c r="J347"/>
  <c r="G347"/>
  <c r="D332"/>
  <c r="J332"/>
  <c r="G332"/>
  <c r="D317"/>
  <c r="F380"/>
  <c r="D380" s="1"/>
  <c r="J317"/>
  <c r="G317"/>
  <c r="I380"/>
  <c r="J372"/>
  <c r="J342"/>
  <c r="J327"/>
  <c r="J312"/>
  <c r="J297"/>
  <c r="J282"/>
  <c r="D30" i="2"/>
  <c r="E30"/>
  <c r="EG6"/>
  <c r="E15"/>
  <c r="E16"/>
  <c r="E20"/>
  <c r="E24"/>
  <c r="E27"/>
  <c r="E28"/>
  <c r="D9"/>
  <c r="D10"/>
  <c r="D6"/>
  <c r="D12"/>
  <c r="D17"/>
  <c r="D13"/>
  <c r="E26"/>
  <c r="E8"/>
  <c r="E11"/>
  <c r="E7"/>
  <c r="E19"/>
  <c r="E23"/>
  <c r="E21"/>
  <c r="E29"/>
  <c r="D15"/>
  <c r="D16"/>
  <c r="D24"/>
  <c r="E14"/>
  <c r="E18"/>
  <c r="D21"/>
  <c r="E22"/>
  <c r="E25"/>
  <c r="D29"/>
  <c r="D26"/>
  <c r="D8"/>
  <c r="D11"/>
  <c r="D7"/>
  <c r="D19"/>
  <c r="D23"/>
  <c r="E9"/>
  <c r="E10"/>
  <c r="E6"/>
  <c r="E12"/>
  <c r="E17"/>
  <c r="E13"/>
  <c r="D14"/>
  <c r="D18"/>
  <c r="D20"/>
  <c r="D25"/>
  <c r="D28"/>
  <c r="D22"/>
  <c r="DT29"/>
  <c r="DU26"/>
  <c r="DV26"/>
  <c r="DJ26" s="1"/>
  <c r="DX26"/>
  <c r="DL26" s="1"/>
  <c r="DZ26"/>
  <c r="DN26" s="1"/>
  <c r="EB26"/>
  <c r="DP26" s="1"/>
  <c r="ED26"/>
  <c r="DR26" s="1"/>
  <c r="EF26"/>
  <c r="DT26" s="1"/>
  <c r="DW26"/>
  <c r="DK26" s="1"/>
  <c r="DY26"/>
  <c r="DM26" s="1"/>
  <c r="EA26"/>
  <c r="DO26" s="1"/>
  <c r="EC26"/>
  <c r="DQ26" s="1"/>
  <c r="EE26"/>
  <c r="DS26" s="1"/>
  <c r="DU8"/>
  <c r="DU9"/>
  <c r="DU10"/>
  <c r="EG11"/>
  <c r="EE11"/>
  <c r="EC11"/>
  <c r="EA11"/>
  <c r="DY11"/>
  <c r="DW11"/>
  <c r="EF11"/>
  <c r="ED11"/>
  <c r="DR11" s="1"/>
  <c r="EB11"/>
  <c r="DZ11"/>
  <c r="DN11" s="1"/>
  <c r="DX11"/>
  <c r="DV11"/>
  <c r="DJ11" s="1"/>
  <c r="DV9"/>
  <c r="DJ9" s="1"/>
  <c r="DX9"/>
  <c r="DL9" s="1"/>
  <c r="DZ9"/>
  <c r="DN9" s="1"/>
  <c r="EB9"/>
  <c r="DP9" s="1"/>
  <c r="ED9"/>
  <c r="DR9" s="1"/>
  <c r="EF9"/>
  <c r="DT9" s="1"/>
  <c r="DV8"/>
  <c r="DJ8" s="1"/>
  <c r="DX8"/>
  <c r="DL8" s="1"/>
  <c r="DZ8"/>
  <c r="DN8" s="1"/>
  <c r="EB8"/>
  <c r="DP8" s="1"/>
  <c r="ED8"/>
  <c r="DR8" s="1"/>
  <c r="EF8"/>
  <c r="DT8" s="1"/>
  <c r="DV10"/>
  <c r="DJ10" s="1"/>
  <c r="DX10"/>
  <c r="DL10" s="1"/>
  <c r="DZ10"/>
  <c r="DN10" s="1"/>
  <c r="EB10"/>
  <c r="DP10" s="1"/>
  <c r="ED10"/>
  <c r="DR10" s="1"/>
  <c r="EF10"/>
  <c r="DT10" s="1"/>
  <c r="DL11"/>
  <c r="DP11"/>
  <c r="DT11"/>
  <c r="DU7"/>
  <c r="DU19"/>
  <c r="DU23"/>
  <c r="DW9"/>
  <c r="DK9" s="1"/>
  <c r="DY9"/>
  <c r="DM9" s="1"/>
  <c r="EA9"/>
  <c r="DO9" s="1"/>
  <c r="EC9"/>
  <c r="DQ9" s="1"/>
  <c r="EE9"/>
  <c r="DS9" s="1"/>
  <c r="DW8"/>
  <c r="DK8" s="1"/>
  <c r="DY8"/>
  <c r="DM8" s="1"/>
  <c r="EA8"/>
  <c r="DO8" s="1"/>
  <c r="EC8"/>
  <c r="DQ8" s="1"/>
  <c r="EE8"/>
  <c r="DS8" s="1"/>
  <c r="DW10"/>
  <c r="DK10" s="1"/>
  <c r="DY10"/>
  <c r="DM10" s="1"/>
  <c r="EA10"/>
  <c r="DO10" s="1"/>
  <c r="EC10"/>
  <c r="DQ10" s="1"/>
  <c r="EE10"/>
  <c r="DS10" s="1"/>
  <c r="DK11"/>
  <c r="DM11"/>
  <c r="DO11"/>
  <c r="DQ11"/>
  <c r="DS11"/>
  <c r="DU11"/>
  <c r="DU6"/>
  <c r="DU12"/>
  <c r="DU17"/>
  <c r="DU13"/>
  <c r="DV6"/>
  <c r="DJ6" s="1"/>
  <c r="DX6"/>
  <c r="DL6" s="1"/>
  <c r="DZ6"/>
  <c r="DN6" s="1"/>
  <c r="EB6"/>
  <c r="DP6" s="1"/>
  <c r="ED6"/>
  <c r="DR6" s="1"/>
  <c r="EF6"/>
  <c r="DT6" s="1"/>
  <c r="DV7"/>
  <c r="DJ7" s="1"/>
  <c r="DX7"/>
  <c r="DL7" s="1"/>
  <c r="DZ7"/>
  <c r="DN7" s="1"/>
  <c r="EB7"/>
  <c r="DP7" s="1"/>
  <c r="ED7"/>
  <c r="DR7" s="1"/>
  <c r="EF7"/>
  <c r="DT7" s="1"/>
  <c r="DV12"/>
  <c r="DJ12" s="1"/>
  <c r="DX12"/>
  <c r="DL12" s="1"/>
  <c r="DZ12"/>
  <c r="DN12" s="1"/>
  <c r="EB12"/>
  <c r="DP12" s="1"/>
  <c r="ED12"/>
  <c r="DR12" s="1"/>
  <c r="EF12"/>
  <c r="DT12" s="1"/>
  <c r="DV19"/>
  <c r="DJ19" s="1"/>
  <c r="DX19"/>
  <c r="DL19" s="1"/>
  <c r="DZ19"/>
  <c r="DN19" s="1"/>
  <c r="EB19"/>
  <c r="DP19" s="1"/>
  <c r="ED19"/>
  <c r="DR19" s="1"/>
  <c r="EF19"/>
  <c r="DT19" s="1"/>
  <c r="DV17"/>
  <c r="DJ17" s="1"/>
  <c r="DX17"/>
  <c r="DL17" s="1"/>
  <c r="DZ17"/>
  <c r="DN17" s="1"/>
  <c r="EB17"/>
  <c r="DP17" s="1"/>
  <c r="ED17"/>
  <c r="DR17" s="1"/>
  <c r="EF17"/>
  <c r="DT17" s="1"/>
  <c r="DV23"/>
  <c r="DJ23" s="1"/>
  <c r="DX23"/>
  <c r="DL23" s="1"/>
  <c r="DZ23"/>
  <c r="DN23" s="1"/>
  <c r="EB23"/>
  <c r="DP23" s="1"/>
  <c r="ED23"/>
  <c r="DR23" s="1"/>
  <c r="EF23"/>
  <c r="DT23" s="1"/>
  <c r="DV13"/>
  <c r="DJ13" s="1"/>
  <c r="DX13"/>
  <c r="DL13" s="1"/>
  <c r="DZ13"/>
  <c r="DN13" s="1"/>
  <c r="EB13"/>
  <c r="DP13" s="1"/>
  <c r="ED13"/>
  <c r="DR13" s="1"/>
  <c r="EF13"/>
  <c r="DT13" s="1"/>
  <c r="DU14"/>
  <c r="DU18"/>
  <c r="DU20"/>
  <c r="DW6"/>
  <c r="DK6" s="1"/>
  <c r="DY6"/>
  <c r="DM6" s="1"/>
  <c r="EA6"/>
  <c r="DO6" s="1"/>
  <c r="EC6"/>
  <c r="DQ6" s="1"/>
  <c r="EE6"/>
  <c r="DS6" s="1"/>
  <c r="DW7"/>
  <c r="DK7" s="1"/>
  <c r="DY7"/>
  <c r="DM7" s="1"/>
  <c r="EA7"/>
  <c r="DO7" s="1"/>
  <c r="EC7"/>
  <c r="DQ7" s="1"/>
  <c r="EE7"/>
  <c r="DS7" s="1"/>
  <c r="DW12"/>
  <c r="DK12" s="1"/>
  <c r="DY12"/>
  <c r="DM12" s="1"/>
  <c r="EA12"/>
  <c r="DO12" s="1"/>
  <c r="EC12"/>
  <c r="DQ12" s="1"/>
  <c r="EE12"/>
  <c r="DS12" s="1"/>
  <c r="DW19"/>
  <c r="DK19" s="1"/>
  <c r="DY19"/>
  <c r="DM19" s="1"/>
  <c r="EA19"/>
  <c r="DO19" s="1"/>
  <c r="EC19"/>
  <c r="DQ19" s="1"/>
  <c r="EE19"/>
  <c r="DS19" s="1"/>
  <c r="DW17"/>
  <c r="DK17" s="1"/>
  <c r="DY17"/>
  <c r="DM17" s="1"/>
  <c r="EA17"/>
  <c r="DO17" s="1"/>
  <c r="EC17"/>
  <c r="DQ17" s="1"/>
  <c r="EE17"/>
  <c r="DS17" s="1"/>
  <c r="DW23"/>
  <c r="DK23" s="1"/>
  <c r="DY23"/>
  <c r="DM23" s="1"/>
  <c r="EA23"/>
  <c r="DO23" s="1"/>
  <c r="EC23"/>
  <c r="DQ23" s="1"/>
  <c r="EE23"/>
  <c r="DS23" s="1"/>
  <c r="DW13"/>
  <c r="DK13" s="1"/>
  <c r="DY13"/>
  <c r="DM13" s="1"/>
  <c r="EA13"/>
  <c r="DO13" s="1"/>
  <c r="EC13"/>
  <c r="DQ13" s="1"/>
  <c r="EE13"/>
  <c r="DS13" s="1"/>
  <c r="DU15"/>
  <c r="DU16"/>
  <c r="DU21"/>
  <c r="EF22"/>
  <c r="ED22"/>
  <c r="EB22"/>
  <c r="DZ22"/>
  <c r="DX22"/>
  <c r="DV22"/>
  <c r="EG22"/>
  <c r="EE22"/>
  <c r="EC22"/>
  <c r="EA22"/>
  <c r="DY22"/>
  <c r="DW22"/>
  <c r="DV14"/>
  <c r="DJ14" s="1"/>
  <c r="DX14"/>
  <c r="DL14" s="1"/>
  <c r="DZ14"/>
  <c r="DN14" s="1"/>
  <c r="EB14"/>
  <c r="DP14" s="1"/>
  <c r="ED14"/>
  <c r="DR14" s="1"/>
  <c r="EF14"/>
  <c r="DT14" s="1"/>
  <c r="DV15"/>
  <c r="DJ15" s="1"/>
  <c r="DX15"/>
  <c r="DL15" s="1"/>
  <c r="DZ15"/>
  <c r="DN15" s="1"/>
  <c r="EB15"/>
  <c r="DP15" s="1"/>
  <c r="ED15"/>
  <c r="DR15" s="1"/>
  <c r="EF15"/>
  <c r="DT15" s="1"/>
  <c r="DV18"/>
  <c r="DJ18" s="1"/>
  <c r="DX18"/>
  <c r="DL18" s="1"/>
  <c r="DZ18"/>
  <c r="DN18" s="1"/>
  <c r="EB18"/>
  <c r="DP18" s="1"/>
  <c r="ED18"/>
  <c r="DR18" s="1"/>
  <c r="EF18"/>
  <c r="DT18" s="1"/>
  <c r="DV16"/>
  <c r="DJ16" s="1"/>
  <c r="DX16"/>
  <c r="DL16" s="1"/>
  <c r="DZ16"/>
  <c r="DN16" s="1"/>
  <c r="EB16"/>
  <c r="DP16" s="1"/>
  <c r="ED16"/>
  <c r="DR16" s="1"/>
  <c r="EF16"/>
  <c r="DT16" s="1"/>
  <c r="DV21"/>
  <c r="DJ21" s="1"/>
  <c r="DX21"/>
  <c r="DL21" s="1"/>
  <c r="DZ21"/>
  <c r="DN21" s="1"/>
  <c r="EB21"/>
  <c r="DP21" s="1"/>
  <c r="ED21"/>
  <c r="DR21" s="1"/>
  <c r="EF21"/>
  <c r="DT21" s="1"/>
  <c r="DV20"/>
  <c r="DJ20" s="1"/>
  <c r="DX20"/>
  <c r="DL20" s="1"/>
  <c r="DZ20"/>
  <c r="DN20" s="1"/>
  <c r="EB20"/>
  <c r="DP20" s="1"/>
  <c r="ED20"/>
  <c r="DR20" s="1"/>
  <c r="EF20"/>
  <c r="DT20" s="1"/>
  <c r="DJ22"/>
  <c r="DL22"/>
  <c r="DN22"/>
  <c r="DP22"/>
  <c r="DR22"/>
  <c r="DT22"/>
  <c r="DT24"/>
  <c r="DW14"/>
  <c r="DK14" s="1"/>
  <c r="DY14"/>
  <c r="DM14" s="1"/>
  <c r="EA14"/>
  <c r="DO14" s="1"/>
  <c r="EC14"/>
  <c r="DQ14" s="1"/>
  <c r="EE14"/>
  <c r="DS14" s="1"/>
  <c r="DW15"/>
  <c r="DK15" s="1"/>
  <c r="DY15"/>
  <c r="DM15" s="1"/>
  <c r="EA15"/>
  <c r="DO15" s="1"/>
  <c r="EC15"/>
  <c r="DQ15" s="1"/>
  <c r="EE15"/>
  <c r="DS15" s="1"/>
  <c r="DW18"/>
  <c r="DK18" s="1"/>
  <c r="DY18"/>
  <c r="DM18" s="1"/>
  <c r="EA18"/>
  <c r="DO18" s="1"/>
  <c r="EC18"/>
  <c r="DQ18" s="1"/>
  <c r="EE18"/>
  <c r="DS18" s="1"/>
  <c r="DW16"/>
  <c r="DK16" s="1"/>
  <c r="DY16"/>
  <c r="DM16" s="1"/>
  <c r="EA16"/>
  <c r="DO16" s="1"/>
  <c r="EC16"/>
  <c r="DQ16" s="1"/>
  <c r="EE16"/>
  <c r="DS16" s="1"/>
  <c r="DW21"/>
  <c r="DK21" s="1"/>
  <c r="DY21"/>
  <c r="DM21" s="1"/>
  <c r="EA21"/>
  <c r="DO21" s="1"/>
  <c r="EC21"/>
  <c r="DQ21" s="1"/>
  <c r="EE21"/>
  <c r="DS21" s="1"/>
  <c r="DW20"/>
  <c r="DK20" s="1"/>
  <c r="DY20"/>
  <c r="DM20" s="1"/>
  <c r="EA20"/>
  <c r="DO20" s="1"/>
  <c r="EC20"/>
  <c r="DQ20" s="1"/>
  <c r="EE20"/>
  <c r="DS20" s="1"/>
  <c r="DK22"/>
  <c r="DM22"/>
  <c r="DO22"/>
  <c r="DQ22"/>
  <c r="DS22"/>
  <c r="DU22"/>
  <c r="DT25"/>
  <c r="DW24"/>
  <c r="DK24" s="1"/>
  <c r="DY24"/>
  <c r="DM24" s="1"/>
  <c r="EA24"/>
  <c r="DO24" s="1"/>
  <c r="EC24"/>
  <c r="DQ24" s="1"/>
  <c r="EE24"/>
  <c r="DS24" s="1"/>
  <c r="EG24"/>
  <c r="DU24" s="1"/>
  <c r="DW25"/>
  <c r="DK25" s="1"/>
  <c r="DY25"/>
  <c r="DM25" s="1"/>
  <c r="EA25"/>
  <c r="DO25" s="1"/>
  <c r="EC25"/>
  <c r="DQ25" s="1"/>
  <c r="EE25"/>
  <c r="DS25" s="1"/>
  <c r="EG25"/>
  <c r="DU25" s="1"/>
  <c r="EF27"/>
  <c r="DT27" s="1"/>
  <c r="ED27"/>
  <c r="DR27" s="1"/>
  <c r="EB27"/>
  <c r="DP27" s="1"/>
  <c r="DZ27"/>
  <c r="DN27" s="1"/>
  <c r="DX27"/>
  <c r="DL27" s="1"/>
  <c r="DV27"/>
  <c r="DJ27" s="1"/>
  <c r="EG27"/>
  <c r="DU27" s="1"/>
  <c r="EE27"/>
  <c r="DS27" s="1"/>
  <c r="EC27"/>
  <c r="DQ27" s="1"/>
  <c r="EA27"/>
  <c r="DO27" s="1"/>
  <c r="DY27"/>
  <c r="DM27" s="1"/>
  <c r="DW27"/>
  <c r="DK27" s="1"/>
  <c r="DV24"/>
  <c r="DJ24" s="1"/>
  <c r="DX24"/>
  <c r="DL24" s="1"/>
  <c r="DZ24"/>
  <c r="DN24" s="1"/>
  <c r="EB24"/>
  <c r="DP24" s="1"/>
  <c r="ED24"/>
  <c r="DR24" s="1"/>
  <c r="DV25"/>
  <c r="DJ25" s="1"/>
  <c r="DX25"/>
  <c r="DL25" s="1"/>
  <c r="DZ25"/>
  <c r="DN25" s="1"/>
  <c r="EB25"/>
  <c r="DP25" s="1"/>
  <c r="ED25"/>
  <c r="DR25" s="1"/>
  <c r="D27"/>
  <c r="DT28"/>
  <c r="DT30"/>
  <c r="DW29"/>
  <c r="DK29" s="1"/>
  <c r="DY29"/>
  <c r="DM29" s="1"/>
  <c r="EA29"/>
  <c r="DO29" s="1"/>
  <c r="EC29"/>
  <c r="DQ29" s="1"/>
  <c r="EE29"/>
  <c r="DS29" s="1"/>
  <c r="EG29"/>
  <c r="DU29" s="1"/>
  <c r="DW28"/>
  <c r="DK28" s="1"/>
  <c r="DY28"/>
  <c r="DM28" s="1"/>
  <c r="EA28"/>
  <c r="DO28" s="1"/>
  <c r="EC28"/>
  <c r="DQ28" s="1"/>
  <c r="EE28"/>
  <c r="DS28" s="1"/>
  <c r="EG28"/>
  <c r="DU28" s="1"/>
  <c r="DW30"/>
  <c r="DK30" s="1"/>
  <c r="DY30"/>
  <c r="DM30" s="1"/>
  <c r="EA30"/>
  <c r="DO30" s="1"/>
  <c r="EC30"/>
  <c r="DQ30" s="1"/>
  <c r="EE30"/>
  <c r="DS30" s="1"/>
  <c r="EG30"/>
  <c r="DU30" s="1"/>
  <c r="DV29"/>
  <c r="DJ29" s="1"/>
  <c r="DX29"/>
  <c r="DL29" s="1"/>
  <c r="DZ29"/>
  <c r="DN29" s="1"/>
  <c r="EB29"/>
  <c r="DP29" s="1"/>
  <c r="ED29"/>
  <c r="DR29" s="1"/>
  <c r="DV28"/>
  <c r="DJ28" s="1"/>
  <c r="DX28"/>
  <c r="DL28" s="1"/>
  <c r="DZ28"/>
  <c r="DN28" s="1"/>
  <c r="EB28"/>
  <c r="DP28" s="1"/>
  <c r="ED28"/>
  <c r="DR28" s="1"/>
  <c r="DV30"/>
  <c r="DJ30" s="1"/>
  <c r="DX30"/>
  <c r="DL30" s="1"/>
  <c r="DZ30"/>
  <c r="DN30" s="1"/>
  <c r="EB30"/>
  <c r="DP30" s="1"/>
  <c r="ED30"/>
  <c r="DR30" s="1"/>
  <c r="G380" i="4" l="1"/>
  <c r="J380"/>
  <c r="E33" i="2"/>
  <c r="D33"/>
  <c r="D36"/>
  <c r="D37" s="1"/>
  <c r="D39" l="1"/>
  <c r="D34"/>
  <c r="J61" l="1"/>
  <c r="H64" l="1"/>
  <c r="H59"/>
  <c r="H65"/>
  <c r="H66"/>
  <c r="H60"/>
  <c r="H61"/>
  <c r="H63"/>
  <c r="H62"/>
  <c r="E53" s="1"/>
  <c r="J63"/>
  <c r="J62"/>
  <c r="J64"/>
  <c r="J59"/>
  <c r="J66"/>
  <c r="J65"/>
  <c r="J60"/>
  <c r="E54" l="1"/>
  <c r="U13"/>
  <c r="V14"/>
  <c r="Z15"/>
  <c r="U14"/>
  <c r="W15"/>
  <c r="AA16"/>
  <c r="S13"/>
  <c r="X14"/>
  <c r="AB15"/>
  <c r="S14"/>
  <c r="Y15"/>
  <c r="AC16"/>
  <c r="Z13"/>
  <c r="R14"/>
  <c r="V15"/>
  <c r="Z16"/>
  <c r="S15"/>
  <c r="W16"/>
  <c r="AB13"/>
  <c r="T14"/>
  <c r="X15"/>
  <c r="AB16"/>
  <c r="U15"/>
  <c r="Y16"/>
  <c r="V13"/>
  <c r="AC13"/>
  <c r="R15"/>
  <c r="V16"/>
  <c r="AC14"/>
  <c r="S16"/>
  <c r="X13"/>
  <c r="AA13"/>
  <c r="T15"/>
  <c r="X16"/>
  <c r="AA14"/>
  <c r="U16"/>
  <c r="R13"/>
  <c r="Y13"/>
  <c r="Z14"/>
  <c r="R16"/>
  <c r="Y14"/>
  <c r="AA15"/>
  <c r="T13"/>
  <c r="W13"/>
  <c r="AB14"/>
  <c r="T16"/>
  <c r="W14"/>
  <c r="AC15"/>
  <c r="Z6" l="1"/>
  <c r="T6"/>
  <c r="W6"/>
  <c r="U6"/>
  <c r="X6"/>
  <c r="AA6"/>
  <c r="R6"/>
  <c r="Y6"/>
  <c r="AB6"/>
  <c r="V6"/>
  <c r="AC6"/>
  <c r="S6"/>
  <c r="D62"/>
  <c r="Z7"/>
  <c r="T7"/>
  <c r="Y7"/>
  <c r="S7"/>
  <c r="X7"/>
  <c r="AC7"/>
  <c r="R7"/>
  <c r="W7"/>
  <c r="AB7"/>
  <c r="V7"/>
  <c r="AA7"/>
  <c r="U7"/>
  <c r="D61"/>
  <c r="AA29"/>
  <c r="S30"/>
  <c r="V29"/>
  <c r="AB28"/>
  <c r="U29"/>
  <c r="Y28"/>
  <c r="AC30"/>
  <c r="R28"/>
  <c r="X30"/>
  <c r="S28"/>
  <c r="W30"/>
  <c r="Z29"/>
  <c r="R30"/>
  <c r="Y29"/>
  <c r="AC28"/>
  <c r="T29"/>
  <c r="V28"/>
  <c r="AB30"/>
  <c r="S29"/>
  <c r="W28"/>
  <c r="AA30"/>
  <c r="T28"/>
  <c r="V30"/>
  <c r="AC29"/>
  <c r="U30"/>
  <c r="X29"/>
  <c r="Z28"/>
  <c r="W29"/>
  <c r="AA28"/>
  <c r="R29"/>
  <c r="X28"/>
  <c r="Z30"/>
  <c r="U28"/>
  <c r="Y30"/>
  <c r="AB29"/>
  <c r="T30"/>
  <c r="D66"/>
  <c r="AB9"/>
  <c r="T10"/>
  <c r="V11"/>
  <c r="AC9"/>
  <c r="U10"/>
  <c r="W11"/>
  <c r="Z12"/>
  <c r="R9"/>
  <c r="V8"/>
  <c r="Z10"/>
  <c r="S9"/>
  <c r="Y8"/>
  <c r="AA10"/>
  <c r="T12"/>
  <c r="W12"/>
  <c r="T8"/>
  <c r="X10"/>
  <c r="Z11"/>
  <c r="S8"/>
  <c r="Y10"/>
  <c r="AA11"/>
  <c r="U12"/>
  <c r="V9"/>
  <c r="Z8"/>
  <c r="T11"/>
  <c r="W9"/>
  <c r="AC8"/>
  <c r="U11"/>
  <c r="X12"/>
  <c r="AA12"/>
  <c r="T9"/>
  <c r="X8"/>
  <c r="AB10"/>
  <c r="U9"/>
  <c r="W8"/>
  <c r="AC10"/>
  <c r="R12"/>
  <c r="Y12"/>
  <c r="Z9"/>
  <c r="R10"/>
  <c r="X11"/>
  <c r="AA9"/>
  <c r="S10"/>
  <c r="Y11"/>
  <c r="AB12"/>
  <c r="X9"/>
  <c r="AB8"/>
  <c r="R11"/>
  <c r="Y9"/>
  <c r="AA8"/>
  <c r="S11"/>
  <c r="V12"/>
  <c r="AC12"/>
  <c r="R8"/>
  <c r="V10"/>
  <c r="AB11"/>
  <c r="U8"/>
  <c r="W10"/>
  <c r="AC11"/>
  <c r="S12"/>
  <c r="D63"/>
  <c r="AB26"/>
  <c r="S25"/>
  <c r="W27"/>
  <c r="Z25"/>
  <c r="R26"/>
  <c r="W26"/>
  <c r="AC25"/>
  <c r="T25"/>
  <c r="X27"/>
  <c r="U26"/>
  <c r="W25"/>
  <c r="AA27"/>
  <c r="R27"/>
  <c r="V26"/>
  <c r="AA26"/>
  <c r="U27"/>
  <c r="X25"/>
  <c r="AB27"/>
  <c r="T26"/>
  <c r="Y26"/>
  <c r="AA25"/>
  <c r="R25"/>
  <c r="V27"/>
  <c r="Z26"/>
  <c r="U25"/>
  <c r="Y27"/>
  <c r="AB25"/>
  <c r="X26"/>
  <c r="AC26"/>
  <c r="S27"/>
  <c r="V25"/>
  <c r="Z27"/>
  <c r="S26"/>
  <c r="Y25"/>
  <c r="AC27"/>
  <c r="T27"/>
  <c r="D65"/>
  <c r="D59"/>
  <c r="E51" s="1"/>
  <c r="F51" s="1"/>
  <c r="D60"/>
  <c r="Z19"/>
  <c r="R23"/>
  <c r="W19"/>
  <c r="AC17"/>
  <c r="Z22"/>
  <c r="Z18"/>
  <c r="R20"/>
  <c r="V22"/>
  <c r="S21"/>
  <c r="Y20"/>
  <c r="S24"/>
  <c r="V24"/>
  <c r="AB19"/>
  <c r="T23"/>
  <c r="Y19"/>
  <c r="AA17"/>
  <c r="AB22"/>
  <c r="X18"/>
  <c r="AB21"/>
  <c r="T22"/>
  <c r="AA18"/>
  <c r="S20"/>
  <c r="U24"/>
  <c r="X24"/>
  <c r="R17"/>
  <c r="V23"/>
  <c r="AA19"/>
  <c r="S23"/>
  <c r="AA22"/>
  <c r="R21"/>
  <c r="V20"/>
  <c r="U18"/>
  <c r="W21"/>
  <c r="AC20"/>
  <c r="W24"/>
  <c r="Z24"/>
  <c r="T17"/>
  <c r="X23"/>
  <c r="AC19"/>
  <c r="U23"/>
  <c r="AC22"/>
  <c r="AB18"/>
  <c r="T20"/>
  <c r="X22"/>
  <c r="U21"/>
  <c r="W20"/>
  <c r="Y24"/>
  <c r="AB24"/>
  <c r="R19"/>
  <c r="V17"/>
  <c r="Z23"/>
  <c r="U17"/>
  <c r="W23"/>
  <c r="R18"/>
  <c r="V21"/>
  <c r="Z20"/>
  <c r="Y18"/>
  <c r="AA21"/>
  <c r="S22"/>
  <c r="AA24"/>
  <c r="T19"/>
  <c r="X17"/>
  <c r="AB23"/>
  <c r="S17"/>
  <c r="Y23"/>
  <c r="Y22"/>
  <c r="T21"/>
  <c r="X20"/>
  <c r="S18"/>
  <c r="Y21"/>
  <c r="AA20"/>
  <c r="AC24"/>
  <c r="V19"/>
  <c r="Z17"/>
  <c r="S19"/>
  <c r="Y17"/>
  <c r="AA23"/>
  <c r="V18"/>
  <c r="Z21"/>
  <c r="R22"/>
  <c r="AC18"/>
  <c r="U20"/>
  <c r="W22"/>
  <c r="R24"/>
  <c r="X19"/>
  <c r="AB17"/>
  <c r="U19"/>
  <c r="W17"/>
  <c r="AC23"/>
  <c r="T18"/>
  <c r="X21"/>
  <c r="AB20"/>
  <c r="W18"/>
  <c r="AC21"/>
  <c r="U22"/>
  <c r="T24"/>
  <c r="D64"/>
  <c r="BA16" l="1"/>
  <c r="AU16"/>
  <c r="AP16"/>
  <c r="AG16"/>
  <c r="AN16"/>
  <c r="AL7"/>
  <c r="AQ16"/>
  <c r="AT16"/>
  <c r="AJ16"/>
  <c r="AM16"/>
  <c r="AH16"/>
  <c r="AG7"/>
  <c r="BE7" s="1"/>
  <c r="BQ7" s="1"/>
  <c r="AD16"/>
  <c r="BB16" s="1"/>
  <c r="BN16" s="1"/>
  <c r="AS16"/>
  <c r="AF16"/>
  <c r="AP7"/>
  <c r="AO16"/>
  <c r="AX16"/>
  <c r="AR16"/>
  <c r="AY16"/>
  <c r="AV7"/>
  <c r="AE16"/>
  <c r="AV16"/>
  <c r="AT7"/>
  <c r="AI16"/>
  <c r="AL16"/>
  <c r="AZ16"/>
  <c r="AE7"/>
  <c r="BL16"/>
  <c r="BF16"/>
  <c r="BM16"/>
  <c r="BD16"/>
  <c r="BS16"/>
  <c r="BV16"/>
  <c r="BR16"/>
  <c r="BP16"/>
  <c r="BX16"/>
  <c r="BJ16"/>
  <c r="BG16"/>
  <c r="BC16"/>
  <c r="BK16"/>
  <c r="BY16"/>
  <c r="BO16"/>
  <c r="BW16"/>
  <c r="G60"/>
  <c r="I60" s="1"/>
  <c r="G59"/>
  <c r="BS24"/>
  <c r="BT12"/>
  <c r="BS12"/>
  <c r="BV27"/>
  <c r="BW23"/>
  <c r="BU30"/>
  <c r="BW24"/>
  <c r="BU12"/>
  <c r="BP11"/>
  <c r="BR11"/>
  <c r="BW11"/>
  <c r="BH11"/>
  <c r="BJ11"/>
  <c r="BI11"/>
  <c r="BC11"/>
  <c r="BE16"/>
  <c r="BQ16" s="1"/>
  <c r="BU11"/>
  <c r="BV11"/>
  <c r="BD7"/>
  <c r="BG11"/>
  <c r="BG7"/>
  <c r="BK24"/>
  <c r="BK12"/>
  <c r="BG10"/>
  <c r="BH23"/>
  <c r="BB11"/>
  <c r="CK16"/>
  <c r="CW16" s="1"/>
  <c r="CI16"/>
  <c r="CU16" s="1"/>
  <c r="CA16"/>
  <c r="CM16" s="1"/>
  <c r="CD16"/>
  <c r="CP16" s="1"/>
  <c r="CJ16"/>
  <c r="CV16" s="1"/>
  <c r="CE16"/>
  <c r="CQ16" s="1"/>
  <c r="CH16"/>
  <c r="CT16" s="1"/>
  <c r="CG7"/>
  <c r="CS7" s="1"/>
  <c r="CB16"/>
  <c r="CN16" s="1"/>
  <c r="CA7"/>
  <c r="CM7" s="1"/>
  <c r="CD7"/>
  <c r="CP7" s="1"/>
  <c r="BX11"/>
  <c r="BS11"/>
  <c r="BO11"/>
  <c r="BH16"/>
  <c r="BT16" s="1"/>
  <c r="BJ24"/>
  <c r="BE11"/>
  <c r="BK23"/>
  <c r="BI30"/>
  <c r="BH27"/>
  <c r="BH12"/>
  <c r="BF11"/>
  <c r="BG12"/>
  <c r="BQ11"/>
  <c r="BT11"/>
  <c r="BH26"/>
  <c r="BK11"/>
  <c r="BJ27"/>
  <c r="BD11"/>
  <c r="BJ23"/>
  <c r="BJ12"/>
  <c r="BH10"/>
  <c r="BL11"/>
  <c r="BI12"/>
  <c r="BH24"/>
  <c r="F60"/>
  <c r="F65"/>
  <c r="F66"/>
  <c r="F63"/>
  <c r="F59"/>
  <c r="E52" s="1"/>
  <c r="F62"/>
  <c r="F61"/>
  <c r="F64"/>
  <c r="I59" l="1"/>
  <c r="D54"/>
  <c r="F54" s="1"/>
  <c r="CI12"/>
  <c r="CU12" s="1"/>
  <c r="CF10"/>
  <c r="CR10" s="1"/>
  <c r="CF11"/>
  <c r="CR11" s="1"/>
  <c r="CG12"/>
  <c r="CS12" s="1"/>
  <c r="CH11"/>
  <c r="CT11" s="1"/>
  <c r="CJ11"/>
  <c r="CV11" s="1"/>
  <c r="CY16"/>
  <c r="DB16"/>
  <c r="CF12"/>
  <c r="CR12" s="1"/>
  <c r="CD11"/>
  <c r="CP11" s="1"/>
  <c r="CC11"/>
  <c r="CO11" s="1"/>
  <c r="CE10"/>
  <c r="CQ10" s="1"/>
  <c r="CI11"/>
  <c r="CU11" s="1"/>
  <c r="AX7"/>
  <c r="AI7"/>
  <c r="AZ7"/>
  <c r="AJ7"/>
  <c r="AS7"/>
  <c r="AY7"/>
  <c r="BT24"/>
  <c r="BX24"/>
  <c r="BV23"/>
  <c r="BT23"/>
  <c r="BU23"/>
  <c r="CH26"/>
  <c r="CT26" s="1"/>
  <c r="CG26"/>
  <c r="CS26" s="1"/>
  <c r="BZ8"/>
  <c r="CL8" s="1"/>
  <c r="CD10"/>
  <c r="CP10" s="1"/>
  <c r="CC8"/>
  <c r="CO8" s="1"/>
  <c r="BZ6"/>
  <c r="CL6" s="1"/>
  <c r="BZ13"/>
  <c r="CL13" s="1"/>
  <c r="CH13"/>
  <c r="CT13" s="1"/>
  <c r="CB14"/>
  <c r="CN14" s="1"/>
  <c r="CF15"/>
  <c r="CR15" s="1"/>
  <c r="CJ18"/>
  <c r="CV18" s="1"/>
  <c r="CJ21"/>
  <c r="CV21" s="1"/>
  <c r="CC14"/>
  <c r="CO14" s="1"/>
  <c r="CC18"/>
  <c r="CO18" s="1"/>
  <c r="CC21"/>
  <c r="CO21" s="1"/>
  <c r="CA24"/>
  <c r="CM24" s="1"/>
  <c r="CI25"/>
  <c r="CU25" s="1"/>
  <c r="BZ29"/>
  <c r="CL29" s="1"/>
  <c r="CD28"/>
  <c r="CP28" s="1"/>
  <c r="CH30"/>
  <c r="CT30" s="1"/>
  <c r="CB8"/>
  <c r="CN8" s="1"/>
  <c r="CJ6"/>
  <c r="CV6" s="1"/>
  <c r="CG6"/>
  <c r="CS6" s="1"/>
  <c r="CG19"/>
  <c r="CS19" s="1"/>
  <c r="CG23"/>
  <c r="CS23" s="1"/>
  <c r="CA20"/>
  <c r="CM20" s="1"/>
  <c r="CG24"/>
  <c r="CS24" s="1"/>
  <c r="CF25"/>
  <c r="CR25" s="1"/>
  <c r="CA28"/>
  <c r="CM28" s="1"/>
  <c r="CE30"/>
  <c r="CQ30" s="1"/>
  <c r="CB28"/>
  <c r="CN28" s="1"/>
  <c r="BZ22"/>
  <c r="CL22" s="1"/>
  <c r="CF22"/>
  <c r="CR22" s="1"/>
  <c r="CA26"/>
  <c r="CM26" s="1"/>
  <c r="BZ19"/>
  <c r="CL19" s="1"/>
  <c r="CD17"/>
  <c r="CP17" s="1"/>
  <c r="CH23"/>
  <c r="CT23" s="1"/>
  <c r="CA19"/>
  <c r="CM19" s="1"/>
  <c r="CE17"/>
  <c r="CQ17" s="1"/>
  <c r="CI23"/>
  <c r="CU23" s="1"/>
  <c r="CI27"/>
  <c r="CU27" s="1"/>
  <c r="CD24"/>
  <c r="CP24" s="1"/>
  <c r="CC29"/>
  <c r="CO29" s="1"/>
  <c r="CG28"/>
  <c r="CS28" s="1"/>
  <c r="CJ10"/>
  <c r="CV10" s="1"/>
  <c r="CI8"/>
  <c r="CU8" s="1"/>
  <c r="CJ12"/>
  <c r="CV12" s="1"/>
  <c r="CB17"/>
  <c r="CN17" s="1"/>
  <c r="CF23"/>
  <c r="CR23" s="1"/>
  <c r="CG13"/>
  <c r="CS13" s="1"/>
  <c r="BZ15"/>
  <c r="CL15" s="1"/>
  <c r="CD18"/>
  <c r="CP18" s="1"/>
  <c r="BZ21"/>
  <c r="CL21" s="1"/>
  <c r="CD20"/>
  <c r="CP20" s="1"/>
  <c r="CI14"/>
  <c r="CU14" s="1"/>
  <c r="CA18"/>
  <c r="CM18" s="1"/>
  <c r="CC25"/>
  <c r="CO25" s="1"/>
  <c r="CK27"/>
  <c r="CW27" s="1"/>
  <c r="CK15"/>
  <c r="CW15" s="1"/>
  <c r="CG22"/>
  <c r="CS22" s="1"/>
  <c r="CK21"/>
  <c r="CW21" s="1"/>
  <c r="CK8"/>
  <c r="CW8" s="1"/>
  <c r="DG16"/>
  <c r="DI16"/>
  <c r="DH16"/>
  <c r="AJ26"/>
  <c r="BA22"/>
  <c r="AD23"/>
  <c r="BB23" s="1"/>
  <c r="BN23" s="1"/>
  <c r="AI19"/>
  <c r="BG19" s="1"/>
  <c r="BS19" s="1"/>
  <c r="AL24"/>
  <c r="AE8"/>
  <c r="BC8" s="1"/>
  <c r="BO8" s="1"/>
  <c r="AF17"/>
  <c r="BD17" s="1"/>
  <c r="BP17" s="1"/>
  <c r="AV23"/>
  <c r="AD18"/>
  <c r="BB18" s="1"/>
  <c r="BN18" s="1"/>
  <c r="AK27"/>
  <c r="AH22"/>
  <c r="BF22" s="1"/>
  <c r="BR22" s="1"/>
  <c r="AH13"/>
  <c r="BF13" s="1"/>
  <c r="BR13" s="1"/>
  <c r="AF20"/>
  <c r="BD20" s="1"/>
  <c r="BP20" s="1"/>
  <c r="AI25"/>
  <c r="BG25" s="1"/>
  <c r="BS25" s="1"/>
  <c r="AN8"/>
  <c r="BL8" s="1"/>
  <c r="BX8" s="1"/>
  <c r="AF12"/>
  <c r="BD12" s="1"/>
  <c r="BP12" s="1"/>
  <c r="AK17"/>
  <c r="BI17" s="1"/>
  <c r="BU17" s="1"/>
  <c r="AE20"/>
  <c r="BC20" s="1"/>
  <c r="BO20" s="1"/>
  <c r="AE28"/>
  <c r="BC28" s="1"/>
  <c r="BO28" s="1"/>
  <c r="AI30"/>
  <c r="BG30" s="1"/>
  <c r="BS30" s="1"/>
  <c r="AW11"/>
  <c r="AN25"/>
  <c r="BL25" s="1"/>
  <c r="BX25" s="1"/>
  <c r="AE11"/>
  <c r="AV22"/>
  <c r="AX6"/>
  <c r="AM12"/>
  <c r="AY23"/>
  <c r="DG23" s="1"/>
  <c r="AE27"/>
  <c r="BC27" s="1"/>
  <c r="BO27" s="1"/>
  <c r="AL25"/>
  <c r="BJ25" s="1"/>
  <c r="BV25" s="1"/>
  <c r="AI9"/>
  <c r="BG9" s="1"/>
  <c r="BS9" s="1"/>
  <c r="AG12"/>
  <c r="BE12" s="1"/>
  <c r="BQ12" s="1"/>
  <c r="AL21"/>
  <c r="BJ21" s="1"/>
  <c r="BV21" s="1"/>
  <c r="AI15"/>
  <c r="BG15" s="1"/>
  <c r="BS15" s="1"/>
  <c r="AK24"/>
  <c r="AF11"/>
  <c r="AY26"/>
  <c r="AD6"/>
  <c r="BB6" s="1"/>
  <c r="BN6" s="1"/>
  <c r="AM13"/>
  <c r="BK13" s="1"/>
  <c r="BW13" s="1"/>
  <c r="AJ18"/>
  <c r="BH18" s="1"/>
  <c r="BT18" s="1"/>
  <c r="AK15"/>
  <c r="BI15" s="1"/>
  <c r="BU15" s="1"/>
  <c r="AX24"/>
  <c r="AD30"/>
  <c r="BB30" s="1"/>
  <c r="BN30" s="1"/>
  <c r="AV10"/>
  <c r="AJ23"/>
  <c r="AJ11"/>
  <c r="AT22"/>
  <c r="AW26"/>
  <c r="AL12"/>
  <c r="AE12"/>
  <c r="BC12" s="1"/>
  <c r="BO12" s="1"/>
  <c r="AW21"/>
  <c r="AH25"/>
  <c r="BF25" s="1"/>
  <c r="BR25" s="1"/>
  <c r="AN10"/>
  <c r="BL10" s="1"/>
  <c r="BX10" s="1"/>
  <c r="AZ6"/>
  <c r="AL20"/>
  <c r="BJ20" s="1"/>
  <c r="BV20" s="1"/>
  <c r="AI18"/>
  <c r="BG18" s="1"/>
  <c r="BS18" s="1"/>
  <c r="AF24"/>
  <c r="BD24" s="1"/>
  <c r="BP24" s="1"/>
  <c r="AT11"/>
  <c r="DB11" s="1"/>
  <c r="AE22"/>
  <c r="BC22" s="1"/>
  <c r="BO22" s="1"/>
  <c r="AD8"/>
  <c r="BB8" s="1"/>
  <c r="BN8" s="1"/>
  <c r="AG10"/>
  <c r="BE10" s="1"/>
  <c r="BQ10" s="1"/>
  <c r="AT13"/>
  <c r="AF18"/>
  <c r="BD18" s="1"/>
  <c r="BP18" s="1"/>
  <c r="AG15"/>
  <c r="BE15" s="1"/>
  <c r="BQ15" s="1"/>
  <c r="AU25"/>
  <c r="AP24"/>
  <c r="AL28"/>
  <c r="BJ28" s="1"/>
  <c r="BV28" s="1"/>
  <c r="AM10"/>
  <c r="BK10" s="1"/>
  <c r="BW10" s="1"/>
  <c r="AK12"/>
  <c r="AF27"/>
  <c r="BD27" s="1"/>
  <c r="BP27" s="1"/>
  <c r="AM30"/>
  <c r="BK30" s="1"/>
  <c r="BW30" s="1"/>
  <c r="AO21"/>
  <c r="BM21" s="1"/>
  <c r="BY21" s="1"/>
  <c r="BT27"/>
  <c r="BU27"/>
  <c r="BT26"/>
  <c r="E59"/>
  <c r="E60"/>
  <c r="BT10"/>
  <c r="DD10" s="1"/>
  <c r="BN11"/>
  <c r="BW12"/>
  <c r="BV12"/>
  <c r="BS10"/>
  <c r="BI7"/>
  <c r="BH7"/>
  <c r="BC7"/>
  <c r="BJ7"/>
  <c r="BF7"/>
  <c r="BP7"/>
  <c r="BS7"/>
  <c r="BR7"/>
  <c r="DB7" s="1"/>
  <c r="BW7"/>
  <c r="BT7"/>
  <c r="BK7"/>
  <c r="BO7"/>
  <c r="BV7"/>
  <c r="BU7"/>
  <c r="BZ26"/>
  <c r="CL26" s="1"/>
  <c r="CF26"/>
  <c r="CR26" s="1"/>
  <c r="CD9"/>
  <c r="CP9" s="1"/>
  <c r="CH8"/>
  <c r="CT8" s="1"/>
  <c r="CC9"/>
  <c r="CO9" s="1"/>
  <c r="CC10"/>
  <c r="CO10" s="1"/>
  <c r="CH6"/>
  <c r="CT6" s="1"/>
  <c r="CD12"/>
  <c r="CP12" s="1"/>
  <c r="CE6"/>
  <c r="CQ6" s="1"/>
  <c r="CE13"/>
  <c r="CQ13" s="1"/>
  <c r="CJ14"/>
  <c r="CV14" s="1"/>
  <c r="CB18"/>
  <c r="CN18" s="1"/>
  <c r="CB21"/>
  <c r="CN21" s="1"/>
  <c r="CF20"/>
  <c r="CR20" s="1"/>
  <c r="CC15"/>
  <c r="CO15" s="1"/>
  <c r="CC16"/>
  <c r="CO16" s="1"/>
  <c r="DA16" s="1"/>
  <c r="CC20"/>
  <c r="CO20" s="1"/>
  <c r="CA25"/>
  <c r="CM25" s="1"/>
  <c r="CH24"/>
  <c r="CT24" s="1"/>
  <c r="CH29"/>
  <c r="CT29" s="1"/>
  <c r="BZ30"/>
  <c r="CL30" s="1"/>
  <c r="CF9"/>
  <c r="CR9" s="1"/>
  <c r="CJ8"/>
  <c r="CV8" s="1"/>
  <c r="CB6"/>
  <c r="CN6" s="1"/>
  <c r="CJ7"/>
  <c r="CV7" s="1"/>
  <c r="CB13"/>
  <c r="CN13" s="1"/>
  <c r="CJ13"/>
  <c r="CV13" s="1"/>
  <c r="CG17"/>
  <c r="CS17" s="1"/>
  <c r="CE21"/>
  <c r="CQ21" s="1"/>
  <c r="CI20"/>
  <c r="CU20" s="1"/>
  <c r="CG27"/>
  <c r="CS27" s="1"/>
  <c r="CE29"/>
  <c r="CQ29" s="1"/>
  <c r="CI28"/>
  <c r="CU28" s="1"/>
  <c r="CB29"/>
  <c r="CN29" s="1"/>
  <c r="CB30"/>
  <c r="CN30" s="1"/>
  <c r="CE22"/>
  <c r="CQ22" s="1"/>
  <c r="CK22"/>
  <c r="CW22" s="1"/>
  <c r="CI26"/>
  <c r="CU26" s="1"/>
  <c r="CH19"/>
  <c r="CT19" s="1"/>
  <c r="BZ23"/>
  <c r="CL23" s="1"/>
  <c r="CA12"/>
  <c r="CM12" s="1"/>
  <c r="CI19"/>
  <c r="CU19" s="1"/>
  <c r="CA23"/>
  <c r="CM23" s="1"/>
  <c r="CD27"/>
  <c r="CP27" s="1"/>
  <c r="CA27"/>
  <c r="CM27" s="1"/>
  <c r="CD25"/>
  <c r="CP25" s="1"/>
  <c r="CK29"/>
  <c r="CW29" s="1"/>
  <c r="CC30"/>
  <c r="CO30" s="1"/>
  <c r="CE9"/>
  <c r="CQ9" s="1"/>
  <c r="CA8"/>
  <c r="CM8" s="1"/>
  <c r="CF19"/>
  <c r="CR19" s="1"/>
  <c r="CJ17"/>
  <c r="CV17" s="1"/>
  <c r="CD14"/>
  <c r="CP14" s="1"/>
  <c r="CH15"/>
  <c r="CT15" s="1"/>
  <c r="BZ16"/>
  <c r="CL16" s="1"/>
  <c r="CX16" s="1"/>
  <c r="CH21"/>
  <c r="CT21" s="1"/>
  <c r="CA14"/>
  <c r="CM14" s="1"/>
  <c r="CE15"/>
  <c r="CQ15" s="1"/>
  <c r="CI18"/>
  <c r="CU18" s="1"/>
  <c r="CK25"/>
  <c r="CW25" s="1"/>
  <c r="CB24"/>
  <c r="CN24" s="1"/>
  <c r="CA22"/>
  <c r="CM22" s="1"/>
  <c r="CB22"/>
  <c r="CN22" s="1"/>
  <c r="CJ29"/>
  <c r="CV29" s="1"/>
  <c r="CK19"/>
  <c r="CW19" s="1"/>
  <c r="CJ24"/>
  <c r="CV24" s="1"/>
  <c r="CK14"/>
  <c r="CW14" s="1"/>
  <c r="CK17"/>
  <c r="CW17" s="1"/>
  <c r="CK6"/>
  <c r="CW6" s="1"/>
  <c r="CK9"/>
  <c r="CW9" s="1"/>
  <c r="AI22"/>
  <c r="BG22" s="1"/>
  <c r="BS22" s="1"/>
  <c r="AX10"/>
  <c r="AL19"/>
  <c r="BJ19" s="1"/>
  <c r="BV19" s="1"/>
  <c r="AM17"/>
  <c r="BK17" s="1"/>
  <c r="BW17" s="1"/>
  <c r="AH27"/>
  <c r="BF27" s="1"/>
  <c r="BR27" s="1"/>
  <c r="AZ9"/>
  <c r="AY10"/>
  <c r="AJ12"/>
  <c r="AG13"/>
  <c r="BE13" s="1"/>
  <c r="BQ13" s="1"/>
  <c r="AL14"/>
  <c r="BJ14" s="1"/>
  <c r="BV14" s="1"/>
  <c r="AN27"/>
  <c r="BL27" s="1"/>
  <c r="BX27" s="1"/>
  <c r="AJ22"/>
  <c r="BH22" s="1"/>
  <c r="BT22" s="1"/>
  <c r="DD22" s="1"/>
  <c r="AQ27"/>
  <c r="AF9"/>
  <c r="BD9" s="1"/>
  <c r="BP9" s="1"/>
  <c r="AI10"/>
  <c r="AJ13"/>
  <c r="BH13" s="1"/>
  <c r="BT13" s="1"/>
  <c r="AS12"/>
  <c r="AJ27"/>
  <c r="AJ25"/>
  <c r="BH25" s="1"/>
  <c r="BT25" s="1"/>
  <c r="AJ28"/>
  <c r="BH28" s="1"/>
  <c r="BT28" s="1"/>
  <c r="AO17"/>
  <c r="BM17" s="1"/>
  <c r="BY17" s="1"/>
  <c r="AZ11"/>
  <c r="DH11" s="1"/>
  <c r="AO19"/>
  <c r="BM19" s="1"/>
  <c r="BY19" s="1"/>
  <c r="AD22"/>
  <c r="BB22" s="1"/>
  <c r="BN22" s="1"/>
  <c r="AX9"/>
  <c r="AQ6"/>
  <c r="AI24"/>
  <c r="AG28"/>
  <c r="BE28" s="1"/>
  <c r="BQ28" s="1"/>
  <c r="AW30"/>
  <c r="AE14"/>
  <c r="BC14" s="1"/>
  <c r="BO14" s="1"/>
  <c r="AM18"/>
  <c r="BK18" s="1"/>
  <c r="BW18" s="1"/>
  <c r="AV27"/>
  <c r="AU30"/>
  <c r="AV26"/>
  <c r="AH8"/>
  <c r="BF8" s="1"/>
  <c r="BR8" s="1"/>
  <c r="AH12"/>
  <c r="BF12" s="1"/>
  <c r="BR12" s="1"/>
  <c r="AI12"/>
  <c r="AF15"/>
  <c r="BD15" s="1"/>
  <c r="BP15" s="1"/>
  <c r="AE24"/>
  <c r="BC24" s="1"/>
  <c r="BO24" s="1"/>
  <c r="AL29"/>
  <c r="BJ29" s="1"/>
  <c r="BV29" s="1"/>
  <c r="AN9"/>
  <c r="BL9" s="1"/>
  <c r="BX9" s="1"/>
  <c r="AJ6"/>
  <c r="BH6" s="1"/>
  <c r="BT6" s="1"/>
  <c r="AE21"/>
  <c r="BC21" s="1"/>
  <c r="BO21" s="1"/>
  <c r="AW27"/>
  <c r="AK11"/>
  <c r="AQ11"/>
  <c r="AT26"/>
  <c r="AY22"/>
  <c r="AN22"/>
  <c r="BL22" s="1"/>
  <c r="BX22" s="1"/>
  <c r="AP10"/>
  <c r="AH19"/>
  <c r="BF19" s="1"/>
  <c r="BR19" s="1"/>
  <c r="AL17"/>
  <c r="BJ17" s="1"/>
  <c r="BV17" s="1"/>
  <c r="AU6"/>
  <c r="AE19"/>
  <c r="BC19" s="1"/>
  <c r="BO19" s="1"/>
  <c r="AI17"/>
  <c r="BG17" s="1"/>
  <c r="BS17" s="1"/>
  <c r="AY24"/>
  <c r="AD24"/>
  <c r="BB24" s="1"/>
  <c r="BN24" s="1"/>
  <c r="AX25"/>
  <c r="AX30"/>
  <c r="AU9"/>
  <c r="AE10"/>
  <c r="BC10" s="1"/>
  <c r="BO10" s="1"/>
  <c r="AN19"/>
  <c r="BL19" s="1"/>
  <c r="BX19" s="1"/>
  <c r="AF23"/>
  <c r="BD23" s="1"/>
  <c r="BP23" s="1"/>
  <c r="AW12"/>
  <c r="AH14"/>
  <c r="BF14" s="1"/>
  <c r="BR14" s="1"/>
  <c r="AL15"/>
  <c r="BJ15" s="1"/>
  <c r="BV15" s="1"/>
  <c r="AX21"/>
  <c r="AU15"/>
  <c r="AY18"/>
  <c r="AO24"/>
  <c r="BM24" s="1"/>
  <c r="BY24" s="1"/>
  <c r="AO27"/>
  <c r="BM27" s="1"/>
  <c r="BY27" s="1"/>
  <c r="AY30"/>
  <c r="AP6"/>
  <c r="AX22"/>
  <c r="AZ22"/>
  <c r="AK26"/>
  <c r="BI26" s="1"/>
  <c r="BU26" s="1"/>
  <c r="DE26" s="1"/>
  <c r="AT8"/>
  <c r="AK9"/>
  <c r="BI9" s="1"/>
  <c r="BU9" s="1"/>
  <c r="AL6"/>
  <c r="BJ6" s="1"/>
  <c r="BV6" s="1"/>
  <c r="AD13"/>
  <c r="BB13" s="1"/>
  <c r="BN13" s="1"/>
  <c r="AM6"/>
  <c r="BK6" s="1"/>
  <c r="BW6" s="1"/>
  <c r="AM23"/>
  <c r="AN21"/>
  <c r="BL21" s="1"/>
  <c r="BX21" s="1"/>
  <c r="AK21"/>
  <c r="BI21" s="1"/>
  <c r="BU21" s="1"/>
  <c r="AE25"/>
  <c r="BC25" s="1"/>
  <c r="BO25" s="1"/>
  <c r="AY27"/>
  <c r="AJ8"/>
  <c r="BH8" s="1"/>
  <c r="BT8" s="1"/>
  <c r="AY9"/>
  <c r="AF13"/>
  <c r="BD13" s="1"/>
  <c r="BP13" s="1"/>
  <c r="AG17"/>
  <c r="BE17" s="1"/>
  <c r="BQ17" s="1"/>
  <c r="AW24"/>
  <c r="AF25"/>
  <c r="BD25" s="1"/>
  <c r="BP25" s="1"/>
  <c r="AM29"/>
  <c r="BK29" s="1"/>
  <c r="BW29" s="1"/>
  <c r="AE30"/>
  <c r="BC30" s="1"/>
  <c r="BO30" s="1"/>
  <c r="AF28"/>
  <c r="BD28" s="1"/>
  <c r="BP28" s="1"/>
  <c r="AH11"/>
  <c r="AZ24"/>
  <c r="AO13"/>
  <c r="BM13" s="1"/>
  <c r="BY13" s="1"/>
  <c r="AO9"/>
  <c r="BM9" s="1"/>
  <c r="BY9" s="1"/>
  <c r="AN29"/>
  <c r="BL29" s="1"/>
  <c r="BX29" s="1"/>
  <c r="AO23"/>
  <c r="BM23" s="1"/>
  <c r="BY23" s="1"/>
  <c r="AM11"/>
  <c r="AI26"/>
  <c r="BG26" s="1"/>
  <c r="BS26" s="1"/>
  <c r="AW10"/>
  <c r="AM27"/>
  <c r="BK27" s="1"/>
  <c r="BW27" s="1"/>
  <c r="AO29"/>
  <c r="BM29" s="1"/>
  <c r="BY29" s="1"/>
  <c r="AG30"/>
  <c r="BE30" s="1"/>
  <c r="BQ30" s="1"/>
  <c r="AH21"/>
  <c r="BF21" s="1"/>
  <c r="BR21" s="1"/>
  <c r="AE15"/>
  <c r="BC15" s="1"/>
  <c r="BO15" s="1"/>
  <c r="AY20"/>
  <c r="AO25"/>
  <c r="BM25" s="1"/>
  <c r="BY25" s="1"/>
  <c r="AF26"/>
  <c r="BD26" s="1"/>
  <c r="BP26" s="1"/>
  <c r="AG22"/>
  <c r="BE22" s="1"/>
  <c r="BQ22" s="1"/>
  <c r="AL10"/>
  <c r="BJ10" s="1"/>
  <c r="BV10" s="1"/>
  <c r="AI13"/>
  <c r="BG13" s="1"/>
  <c r="BS13" s="1"/>
  <c r="AN14"/>
  <c r="BL14" s="1"/>
  <c r="BX14" s="1"/>
  <c r="AR20"/>
  <c r="AK20"/>
  <c r="BI20" s="1"/>
  <c r="BU20" s="1"/>
  <c r="AH29"/>
  <c r="BF29" s="1"/>
  <c r="BR29" s="1"/>
  <c r="AR9"/>
  <c r="AZ8"/>
  <c r="AV12"/>
  <c r="AV13"/>
  <c r="AW17"/>
  <c r="AQ20"/>
  <c r="AV25"/>
  <c r="AQ28"/>
  <c r="AN11"/>
  <c r="AS11"/>
  <c r="DA11" s="1"/>
  <c r="AR11"/>
  <c r="AY11"/>
  <c r="DG11" s="1"/>
  <c r="BI27"/>
  <c r="BG24"/>
  <c r="BF24"/>
  <c r="BI24"/>
  <c r="CD26"/>
  <c r="CP26" s="1"/>
  <c r="CB26"/>
  <c r="CN26" s="1"/>
  <c r="CC26"/>
  <c r="CO26" s="1"/>
  <c r="BZ9"/>
  <c r="CL9" s="1"/>
  <c r="CH9"/>
  <c r="CT9" s="1"/>
  <c r="CD8"/>
  <c r="CP8" s="1"/>
  <c r="BZ10"/>
  <c r="CL10" s="1"/>
  <c r="CH10"/>
  <c r="CT10" s="1"/>
  <c r="CG9"/>
  <c r="CS9" s="1"/>
  <c r="CG8"/>
  <c r="CS8" s="1"/>
  <c r="CG10"/>
  <c r="CS10" s="1"/>
  <c r="CD6"/>
  <c r="CP6" s="1"/>
  <c r="BZ7"/>
  <c r="CL7" s="1"/>
  <c r="BZ12"/>
  <c r="CL12" s="1"/>
  <c r="CH12"/>
  <c r="CT12" s="1"/>
  <c r="CD13"/>
  <c r="CP13" s="1"/>
  <c r="CA6"/>
  <c r="CM6" s="1"/>
  <c r="CI6"/>
  <c r="CU6" s="1"/>
  <c r="CI7"/>
  <c r="CU7" s="1"/>
  <c r="CA13"/>
  <c r="CM13" s="1"/>
  <c r="CI13"/>
  <c r="CU13" s="1"/>
  <c r="CF14"/>
  <c r="CR14" s="1"/>
  <c r="CB15"/>
  <c r="CN15" s="1"/>
  <c r="CJ15"/>
  <c r="CV15" s="1"/>
  <c r="CF18"/>
  <c r="CR18" s="1"/>
  <c r="CF21"/>
  <c r="CR21" s="1"/>
  <c r="CB20"/>
  <c r="CN20" s="1"/>
  <c r="CJ20"/>
  <c r="CV20" s="1"/>
  <c r="CG14"/>
  <c r="CS14" s="1"/>
  <c r="CG15"/>
  <c r="CS15" s="1"/>
  <c r="CG18"/>
  <c r="CS18" s="1"/>
  <c r="CG16"/>
  <c r="CS16" s="1"/>
  <c r="CG21"/>
  <c r="CS21" s="1"/>
  <c r="CG20"/>
  <c r="CS20" s="1"/>
  <c r="CE24"/>
  <c r="CQ24" s="1"/>
  <c r="CE25"/>
  <c r="CQ25" s="1"/>
  <c r="CH27"/>
  <c r="CT27" s="1"/>
  <c r="CK30"/>
  <c r="CW30" s="1"/>
  <c r="CD29"/>
  <c r="CP29" s="1"/>
  <c r="BZ28"/>
  <c r="CL28" s="1"/>
  <c r="CH28"/>
  <c r="CT28" s="1"/>
  <c r="CD30"/>
  <c r="CP30" s="1"/>
  <c r="CB9"/>
  <c r="CN9" s="1"/>
  <c r="CJ9"/>
  <c r="CV9" s="1"/>
  <c r="CF8"/>
  <c r="CR8" s="1"/>
  <c r="CB10"/>
  <c r="CN10" s="1"/>
  <c r="CI10"/>
  <c r="CU10" s="1"/>
  <c r="CF6"/>
  <c r="CR6" s="1"/>
  <c r="CB7"/>
  <c r="CN7" s="1"/>
  <c r="CB12"/>
  <c r="CN12" s="1"/>
  <c r="CJ23"/>
  <c r="CV23" s="1"/>
  <c r="CF13"/>
  <c r="CR13" s="1"/>
  <c r="CC6"/>
  <c r="CO6" s="1"/>
  <c r="CC7"/>
  <c r="CO7" s="1"/>
  <c r="DA7" s="1"/>
  <c r="CC19"/>
  <c r="CO19" s="1"/>
  <c r="CC17"/>
  <c r="CO17" s="1"/>
  <c r="CC23"/>
  <c r="CO23" s="1"/>
  <c r="CA21"/>
  <c r="CM21" s="1"/>
  <c r="CI21"/>
  <c r="CU21" s="1"/>
  <c r="CE20"/>
  <c r="CQ20" s="1"/>
  <c r="CC24"/>
  <c r="CO24" s="1"/>
  <c r="CB27"/>
  <c r="CN27" s="1"/>
  <c r="CB25"/>
  <c r="CN25" s="1"/>
  <c r="CA29"/>
  <c r="CM29" s="1"/>
  <c r="CI29"/>
  <c r="CU29" s="1"/>
  <c r="CE28"/>
  <c r="CQ28" s="1"/>
  <c r="CA30"/>
  <c r="CM30" s="1"/>
  <c r="CI30"/>
  <c r="CU30" s="1"/>
  <c r="CF29"/>
  <c r="CR29" s="1"/>
  <c r="CF28"/>
  <c r="CR28" s="1"/>
  <c r="CF30"/>
  <c r="CR30" s="1"/>
  <c r="BZ11"/>
  <c r="CL11" s="1"/>
  <c r="CE11"/>
  <c r="CQ11" s="1"/>
  <c r="CH22"/>
  <c r="CT22" s="1"/>
  <c r="CB11"/>
  <c r="CN11" s="1"/>
  <c r="CK11"/>
  <c r="CW11" s="1"/>
  <c r="CC22"/>
  <c r="CO22" s="1"/>
  <c r="CJ26"/>
  <c r="CV26" s="1"/>
  <c r="CE26"/>
  <c r="CQ26" s="1"/>
  <c r="CH7"/>
  <c r="CT7" s="1"/>
  <c r="CD19"/>
  <c r="CP19" s="1"/>
  <c r="BZ17"/>
  <c r="CL17" s="1"/>
  <c r="CH17"/>
  <c r="CT17" s="1"/>
  <c r="CD23"/>
  <c r="CP23" s="1"/>
  <c r="CE7"/>
  <c r="CQ7" s="1"/>
  <c r="CE12"/>
  <c r="CQ12" s="1"/>
  <c r="CE19"/>
  <c r="CQ19" s="1"/>
  <c r="CA17"/>
  <c r="CM17" s="1"/>
  <c r="CI17"/>
  <c r="CU17" s="1"/>
  <c r="CE23"/>
  <c r="CQ23" s="1"/>
  <c r="CF16"/>
  <c r="CR16" s="1"/>
  <c r="DD16" s="1"/>
  <c r="CI24"/>
  <c r="CU24" s="1"/>
  <c r="BZ27"/>
  <c r="CL27" s="1"/>
  <c r="CE27"/>
  <c r="CQ27" s="1"/>
  <c r="BZ24"/>
  <c r="CL24" s="1"/>
  <c r="BZ25"/>
  <c r="CL25" s="1"/>
  <c r="CH25"/>
  <c r="CT25" s="1"/>
  <c r="CG29"/>
  <c r="CS29" s="1"/>
  <c r="CC28"/>
  <c r="CO28" s="1"/>
  <c r="CK28"/>
  <c r="CW28" s="1"/>
  <c r="CG30"/>
  <c r="CS30" s="1"/>
  <c r="DE30" s="1"/>
  <c r="CA9"/>
  <c r="CM9" s="1"/>
  <c r="CI9"/>
  <c r="CU9" s="1"/>
  <c r="CE8"/>
  <c r="CQ8" s="1"/>
  <c r="CA10"/>
  <c r="CM10" s="1"/>
  <c r="CF7"/>
  <c r="CR7" s="1"/>
  <c r="CB19"/>
  <c r="CN19" s="1"/>
  <c r="CJ19"/>
  <c r="CV19" s="1"/>
  <c r="CF17"/>
  <c r="CR17" s="1"/>
  <c r="CB23"/>
  <c r="CN23" s="1"/>
  <c r="CC12"/>
  <c r="CO12" s="1"/>
  <c r="CC13"/>
  <c r="CO13" s="1"/>
  <c r="BZ14"/>
  <c r="CL14" s="1"/>
  <c r="CH14"/>
  <c r="CT14" s="1"/>
  <c r="CD15"/>
  <c r="CP15" s="1"/>
  <c r="BZ18"/>
  <c r="CL18" s="1"/>
  <c r="CH18"/>
  <c r="CT18" s="1"/>
  <c r="CD21"/>
  <c r="CP21" s="1"/>
  <c r="BZ20"/>
  <c r="CL20" s="1"/>
  <c r="CH20"/>
  <c r="CT20" s="1"/>
  <c r="CE14"/>
  <c r="CQ14" s="1"/>
  <c r="CA15"/>
  <c r="CM15" s="1"/>
  <c r="CI15"/>
  <c r="CU15" s="1"/>
  <c r="CE18"/>
  <c r="CQ18" s="1"/>
  <c r="CK24"/>
  <c r="CW24" s="1"/>
  <c r="CG25"/>
  <c r="CS25" s="1"/>
  <c r="CF27"/>
  <c r="CR27" s="1"/>
  <c r="CC27"/>
  <c r="CO27" s="1"/>
  <c r="CF24"/>
  <c r="CR24" s="1"/>
  <c r="CJ27"/>
  <c r="CV27" s="1"/>
  <c r="CA11"/>
  <c r="CM11" s="1"/>
  <c r="CY11" s="1"/>
  <c r="CD22"/>
  <c r="CP22" s="1"/>
  <c r="CI22"/>
  <c r="CU22" s="1"/>
  <c r="CG11"/>
  <c r="CS11" s="1"/>
  <c r="DE11" s="1"/>
  <c r="CJ22"/>
  <c r="CV22" s="1"/>
  <c r="CJ30"/>
  <c r="CV30" s="1"/>
  <c r="CJ25"/>
  <c r="CV25" s="1"/>
  <c r="CK23"/>
  <c r="CW23" s="1"/>
  <c r="CK7"/>
  <c r="CW7" s="1"/>
  <c r="CJ28"/>
  <c r="CV28" s="1"/>
  <c r="CK20"/>
  <c r="CW20" s="1"/>
  <c r="CK18"/>
  <c r="CW18" s="1"/>
  <c r="CK13"/>
  <c r="CW13" s="1"/>
  <c r="CK12"/>
  <c r="CW12" s="1"/>
  <c r="CK10"/>
  <c r="CW10" s="1"/>
  <c r="CK26"/>
  <c r="CW26" s="1"/>
  <c r="BL24"/>
  <c r="BI23"/>
  <c r="CZ11"/>
  <c r="DE12"/>
  <c r="BR24"/>
  <c r="BV24"/>
  <c r="BU24"/>
  <c r="DE24" s="1"/>
  <c r="DD12"/>
  <c r="CZ16"/>
  <c r="DF16"/>
  <c r="DC16"/>
  <c r="AL22"/>
  <c r="BJ22" s="1"/>
  <c r="BV22" s="1"/>
  <c r="DF22" s="1"/>
  <c r="AM26"/>
  <c r="BK26" s="1"/>
  <c r="BW26" s="1"/>
  <c r="DG26" s="1"/>
  <c r="AT9"/>
  <c r="AT6"/>
  <c r="AD19"/>
  <c r="BB19" s="1"/>
  <c r="BN19" s="1"/>
  <c r="AH17"/>
  <c r="BF17" s="1"/>
  <c r="BR17" s="1"/>
  <c r="AX23"/>
  <c r="AU12"/>
  <c r="DC12" s="1"/>
  <c r="AE17"/>
  <c r="BC17" s="1"/>
  <c r="BO17" s="1"/>
  <c r="AI23"/>
  <c r="BG23" s="1"/>
  <c r="BS23" s="1"/>
  <c r="AQ24"/>
  <c r="AI27"/>
  <c r="BG27" s="1"/>
  <c r="BS27" s="1"/>
  <c r="AT25"/>
  <c r="AS30"/>
  <c r="AE9"/>
  <c r="BC9" s="1"/>
  <c r="BO9" s="1"/>
  <c r="AM8"/>
  <c r="BK8" s="1"/>
  <c r="BW8" s="1"/>
  <c r="AF7"/>
  <c r="AJ19"/>
  <c r="BH19" s="1"/>
  <c r="BT19" s="1"/>
  <c r="AN17"/>
  <c r="BL17" s="1"/>
  <c r="BX17" s="1"/>
  <c r="AK7"/>
  <c r="AD14"/>
  <c r="BB14" s="1"/>
  <c r="BN14" s="1"/>
  <c r="AH15"/>
  <c r="BF15" s="1"/>
  <c r="BR15" s="1"/>
  <c r="AL18"/>
  <c r="BJ18" s="1"/>
  <c r="BV18" s="1"/>
  <c r="AT21"/>
  <c r="AX20"/>
  <c r="AQ15"/>
  <c r="AU18"/>
  <c r="AS24"/>
  <c r="BA25"/>
  <c r="AV24"/>
  <c r="AP11"/>
  <c r="AR26"/>
  <c r="AU26"/>
  <c r="AG26"/>
  <c r="BE26" s="1"/>
  <c r="BQ26" s="1"/>
  <c r="AP8"/>
  <c r="AG9"/>
  <c r="BE9" s="1"/>
  <c r="BQ9" s="1"/>
  <c r="AK10"/>
  <c r="BI10" s="1"/>
  <c r="BU10" s="1"/>
  <c r="AX12"/>
  <c r="AE6"/>
  <c r="BC6" s="1"/>
  <c r="BO6" s="1"/>
  <c r="AY12"/>
  <c r="AY13"/>
  <c r="AR15"/>
  <c r="AV18"/>
  <c r="AJ21"/>
  <c r="BH21" s="1"/>
  <c r="BT21" s="1"/>
  <c r="AN20"/>
  <c r="BL20" s="1"/>
  <c r="BX20" s="1"/>
  <c r="AW15"/>
  <c r="AG21"/>
  <c r="BE21" s="1"/>
  <c r="BQ21" s="1"/>
  <c r="AU24"/>
  <c r="DC24" s="1"/>
  <c r="AX27"/>
  <c r="AK30"/>
  <c r="AP30"/>
  <c r="AF8"/>
  <c r="BD8" s="1"/>
  <c r="BP8" s="1"/>
  <c r="AZ10"/>
  <c r="AN6"/>
  <c r="BL6" s="1"/>
  <c r="BX6" s="1"/>
  <c r="DH6" s="1"/>
  <c r="AN23"/>
  <c r="BL23" s="1"/>
  <c r="BX23" s="1"/>
  <c r="AG6"/>
  <c r="BE6" s="1"/>
  <c r="BQ6" s="1"/>
  <c r="AK19"/>
  <c r="BI19" s="1"/>
  <c r="BU19" s="1"/>
  <c r="AW23"/>
  <c r="AQ21"/>
  <c r="AM20"/>
  <c r="BK20" s="1"/>
  <c r="BW20" s="1"/>
  <c r="AR24"/>
  <c r="AI29"/>
  <c r="BG29" s="1"/>
  <c r="BS29" s="1"/>
  <c r="AM28"/>
  <c r="BK28" s="1"/>
  <c r="BW28" s="1"/>
  <c r="AJ29"/>
  <c r="BH29" s="1"/>
  <c r="BT29" s="1"/>
  <c r="AJ30"/>
  <c r="BH30" s="1"/>
  <c r="BT30" s="1"/>
  <c r="AN28"/>
  <c r="BL28" s="1"/>
  <c r="BX28" s="1"/>
  <c r="AO14"/>
  <c r="BM14" s="1"/>
  <c r="BY14" s="1"/>
  <c r="BA7"/>
  <c r="AG11"/>
  <c r="AN30"/>
  <c r="BL30" s="1"/>
  <c r="BX30" s="1"/>
  <c r="BA21"/>
  <c r="AU11"/>
  <c r="AV11"/>
  <c r="DD11" s="1"/>
  <c r="AN26"/>
  <c r="BL26" s="1"/>
  <c r="BX26" s="1"/>
  <c r="AE26"/>
  <c r="BC26" s="1"/>
  <c r="BO26" s="1"/>
  <c r="AS22"/>
  <c r="AW9"/>
  <c r="AP12"/>
  <c r="AX19"/>
  <c r="AP23"/>
  <c r="AU7"/>
  <c r="AU19"/>
  <c r="AY17"/>
  <c r="AZ20"/>
  <c r="AD27"/>
  <c r="BB27" s="1"/>
  <c r="BN27" s="1"/>
  <c r="AD25"/>
  <c r="BB25" s="1"/>
  <c r="BN25" s="1"/>
  <c r="AK29"/>
  <c r="BI29" s="1"/>
  <c r="BU29" s="1"/>
  <c r="AO28"/>
  <c r="BM28" s="1"/>
  <c r="BY28" s="1"/>
  <c r="AR10"/>
  <c r="AQ8"/>
  <c r="AR6"/>
  <c r="AN12"/>
  <c r="BL12" s="1"/>
  <c r="BX12" s="1"/>
  <c r="AR17"/>
  <c r="AS6"/>
  <c r="AS13"/>
  <c r="AX14"/>
  <c r="AP18"/>
  <c r="AD21"/>
  <c r="BB21" s="1"/>
  <c r="BN21" s="1"/>
  <c r="AH20"/>
  <c r="BF20" s="1"/>
  <c r="BR20" s="1"/>
  <c r="AM14"/>
  <c r="BK14" s="1"/>
  <c r="BW14" s="1"/>
  <c r="AE18"/>
  <c r="BC18" s="1"/>
  <c r="BO18" s="1"/>
  <c r="AK25"/>
  <c r="BI25" s="1"/>
  <c r="BU25" s="1"/>
  <c r="AG27"/>
  <c r="BE27" s="1"/>
  <c r="BQ27" s="1"/>
  <c r="AH26"/>
  <c r="BF26" s="1"/>
  <c r="BR26" s="1"/>
  <c r="DB26" s="1"/>
  <c r="AU22"/>
  <c r="AW22"/>
  <c r="AH9"/>
  <c r="BF9" s="1"/>
  <c r="BR9" s="1"/>
  <c r="AD10"/>
  <c r="BB10" s="1"/>
  <c r="BN10" s="1"/>
  <c r="CX10" s="1"/>
  <c r="AK8"/>
  <c r="BI8" s="1"/>
  <c r="BU8" s="1"/>
  <c r="AD7"/>
  <c r="BB7" s="1"/>
  <c r="BN7" s="1"/>
  <c r="CX7" s="1"/>
  <c r="AQ7"/>
  <c r="AE13"/>
  <c r="BC13" s="1"/>
  <c r="BO13" s="1"/>
  <c r="AJ14"/>
  <c r="BH14" s="1"/>
  <c r="BT14" s="1"/>
  <c r="AN15"/>
  <c r="BL15" s="1"/>
  <c r="BX15" s="1"/>
  <c r="AZ21"/>
  <c r="AK14"/>
  <c r="BI14" s="1"/>
  <c r="BU14" s="1"/>
  <c r="AK18"/>
  <c r="BI18" s="1"/>
  <c r="BU18" s="1"/>
  <c r="AG20"/>
  <c r="BE20" s="1"/>
  <c r="BQ20" s="1"/>
  <c r="AQ25"/>
  <c r="AU27"/>
  <c r="AD29"/>
  <c r="BB29" s="1"/>
  <c r="BN29" s="1"/>
  <c r="AH28"/>
  <c r="BF28" s="1"/>
  <c r="BR28" s="1"/>
  <c r="AL30"/>
  <c r="BJ30" s="1"/>
  <c r="BV30" s="1"/>
  <c r="DF30" s="1"/>
  <c r="AV8"/>
  <c r="AQ10"/>
  <c r="AN7"/>
  <c r="BL7" s="1"/>
  <c r="BX7" s="1"/>
  <c r="AR13"/>
  <c r="AW7"/>
  <c r="AS17"/>
  <c r="AM21"/>
  <c r="BK21" s="1"/>
  <c r="BW21" s="1"/>
  <c r="BA24"/>
  <c r="AY29"/>
  <c r="AR28"/>
  <c r="AD11"/>
  <c r="AO20"/>
  <c r="BM20" s="1"/>
  <c r="BY20" s="1"/>
  <c r="BA9"/>
  <c r="BA19"/>
  <c r="BA10"/>
  <c r="AZ26"/>
  <c r="AK22"/>
  <c r="BI22" s="1"/>
  <c r="BU22" s="1"/>
  <c r="DE22" s="1"/>
  <c r="AS10"/>
  <c r="AT12"/>
  <c r="AD17"/>
  <c r="BB17" s="1"/>
  <c r="BN17" s="1"/>
  <c r="AH23"/>
  <c r="BF23" s="1"/>
  <c r="BR23" s="1"/>
  <c r="AM7"/>
  <c r="AM19"/>
  <c r="BK19" s="1"/>
  <c r="BW19" s="1"/>
  <c r="AE23"/>
  <c r="BC23" s="1"/>
  <c r="BO23" s="1"/>
  <c r="AP27"/>
  <c r="AJ10"/>
  <c r="AI8"/>
  <c r="BG8" s="1"/>
  <c r="BS8" s="1"/>
  <c r="AV6"/>
  <c r="AF19"/>
  <c r="BD19" s="1"/>
  <c r="BP19" s="1"/>
  <c r="AJ17"/>
  <c r="BH17" s="1"/>
  <c r="BT17" s="1"/>
  <c r="AW6"/>
  <c r="AK13"/>
  <c r="BI13" s="1"/>
  <c r="BU13" s="1"/>
  <c r="AD15"/>
  <c r="BB15" s="1"/>
  <c r="BN15" s="1"/>
  <c r="AH18"/>
  <c r="BF18" s="1"/>
  <c r="BR18" s="1"/>
  <c r="AQ18"/>
  <c r="AY21"/>
  <c r="AW25"/>
  <c r="AL11"/>
  <c r="AL26"/>
  <c r="BJ26" s="1"/>
  <c r="BV26" s="1"/>
  <c r="AM22"/>
  <c r="BK22" s="1"/>
  <c r="BW22" s="1"/>
  <c r="DG22" s="1"/>
  <c r="AO22"/>
  <c r="BM22" s="1"/>
  <c r="BY22" s="1"/>
  <c r="AL9"/>
  <c r="BJ9" s="1"/>
  <c r="BV9" s="1"/>
  <c r="DF9" s="1"/>
  <c r="AH10"/>
  <c r="BF10" s="1"/>
  <c r="BR10" s="1"/>
  <c r="AW8"/>
  <c r="AD12"/>
  <c r="BB12" s="1"/>
  <c r="BN12" s="1"/>
  <c r="AL13"/>
  <c r="BJ13" s="1"/>
  <c r="BV13" s="1"/>
  <c r="AQ12"/>
  <c r="AU13"/>
  <c r="AR18"/>
  <c r="AF21"/>
  <c r="BD21" s="1"/>
  <c r="BP21" s="1"/>
  <c r="AJ20"/>
  <c r="BH20" s="1"/>
  <c r="BT20" s="1"/>
  <c r="AS15"/>
  <c r="AK16"/>
  <c r="BI16" s="1"/>
  <c r="BU16" s="1"/>
  <c r="AM25"/>
  <c r="BK25" s="1"/>
  <c r="BW25" s="1"/>
  <c r="AH24"/>
  <c r="AT29"/>
  <c r="AX28"/>
  <c r="AJ9"/>
  <c r="BH9" s="1"/>
  <c r="BT9" s="1"/>
  <c r="AF10"/>
  <c r="BD10" s="1"/>
  <c r="BP10" s="1"/>
  <c r="AF6"/>
  <c r="BD6" s="1"/>
  <c r="BP6" s="1"/>
  <c r="CZ6" s="1"/>
  <c r="AZ12"/>
  <c r="AN13"/>
  <c r="BL13" s="1"/>
  <c r="BX13" s="1"/>
  <c r="AG19"/>
  <c r="BE19" s="1"/>
  <c r="BQ19" s="1"/>
  <c r="AG23"/>
  <c r="BE23" s="1"/>
  <c r="BQ23" s="1"/>
  <c r="AI20"/>
  <c r="BG20" s="1"/>
  <c r="BS20" s="1"/>
  <c r="AR27"/>
  <c r="AE29"/>
  <c r="BC29" s="1"/>
  <c r="BO29" s="1"/>
  <c r="AI28"/>
  <c r="BG28" s="1"/>
  <c r="BS28" s="1"/>
  <c r="AF29"/>
  <c r="BD29" s="1"/>
  <c r="BP29" s="1"/>
  <c r="AF30"/>
  <c r="BD30" s="1"/>
  <c r="BP30" s="1"/>
  <c r="AO15"/>
  <c r="BM15" s="1"/>
  <c r="BY15" s="1"/>
  <c r="AO18"/>
  <c r="BM18" s="1"/>
  <c r="BY18" s="1"/>
  <c r="AO12"/>
  <c r="BM12" s="1"/>
  <c r="BY12" s="1"/>
  <c r="AO11"/>
  <c r="BM11" s="1"/>
  <c r="BY11" s="1"/>
  <c r="AO26"/>
  <c r="BM26" s="1"/>
  <c r="BY26" s="1"/>
  <c r="AN24"/>
  <c r="AO7"/>
  <c r="BM7" s="1"/>
  <c r="BY7" s="1"/>
  <c r="AO8"/>
  <c r="BM8" s="1"/>
  <c r="BY8" s="1"/>
  <c r="AX26"/>
  <c r="AQ22"/>
  <c r="AF22"/>
  <c r="BD22" s="1"/>
  <c r="BP22" s="1"/>
  <c r="AT10"/>
  <c r="AH7"/>
  <c r="AT19"/>
  <c r="AX17"/>
  <c r="AY6"/>
  <c r="AQ19"/>
  <c r="AU17"/>
  <c r="AL27"/>
  <c r="AT24"/>
  <c r="AG29"/>
  <c r="BE29" s="1"/>
  <c r="BQ29" s="1"/>
  <c r="AK28"/>
  <c r="BI28" s="1"/>
  <c r="BU28" s="1"/>
  <c r="AV9"/>
  <c r="AM9"/>
  <c r="BK9" s="1"/>
  <c r="BW9" s="1"/>
  <c r="AU10"/>
  <c r="AR12"/>
  <c r="AZ19"/>
  <c r="AK23"/>
  <c r="AX15"/>
  <c r="AD20"/>
  <c r="BB20" s="1"/>
  <c r="BN20" s="1"/>
  <c r="AI14"/>
  <c r="BG14" s="1"/>
  <c r="BS14" s="1"/>
  <c r="AM15"/>
  <c r="BK15" s="1"/>
  <c r="BW15" s="1"/>
  <c r="AG25"/>
  <c r="BE25" s="1"/>
  <c r="BQ25" s="1"/>
  <c r="BA27"/>
  <c r="AV30"/>
  <c r="AD26"/>
  <c r="BB26" s="1"/>
  <c r="BN26" s="1"/>
  <c r="AP22"/>
  <c r="AR22"/>
  <c r="AD9"/>
  <c r="BB9" s="1"/>
  <c r="BN9" s="1"/>
  <c r="AL8"/>
  <c r="BJ8" s="1"/>
  <c r="BV8" s="1"/>
  <c r="AG8"/>
  <c r="BE8" s="1"/>
  <c r="BQ8" s="1"/>
  <c r="AH6"/>
  <c r="BF6" s="1"/>
  <c r="BR6" s="1"/>
  <c r="DB6" s="1"/>
  <c r="AL23"/>
  <c r="AI6"/>
  <c r="BG6" s="1"/>
  <c r="BS6" s="1"/>
  <c r="DC6" s="1"/>
  <c r="AU23"/>
  <c r="AF14"/>
  <c r="BD14" s="1"/>
  <c r="BP14" s="1"/>
  <c r="AJ15"/>
  <c r="BH15" s="1"/>
  <c r="BT15" s="1"/>
  <c r="AN18"/>
  <c r="BL18" s="1"/>
  <c r="BX18" s="1"/>
  <c r="AV21"/>
  <c r="AG14"/>
  <c r="BE14" s="1"/>
  <c r="BQ14" s="1"/>
  <c r="AG18"/>
  <c r="BE18" s="1"/>
  <c r="BQ18" s="1"/>
  <c r="AS21"/>
  <c r="AM24"/>
  <c r="AT27"/>
  <c r="AO30"/>
  <c r="BM30" s="1"/>
  <c r="BY30" s="1"/>
  <c r="AD28"/>
  <c r="BB28" s="1"/>
  <c r="BN28" s="1"/>
  <c r="AH30"/>
  <c r="BF30" s="1"/>
  <c r="BR30" s="1"/>
  <c r="AR8"/>
  <c r="AQ9"/>
  <c r="AR7"/>
  <c r="AZ23"/>
  <c r="AK6"/>
  <c r="BI6" s="1"/>
  <c r="BU6" s="1"/>
  <c r="DE6" s="1"/>
  <c r="AW19"/>
  <c r="AI21"/>
  <c r="BG21" s="1"/>
  <c r="BS21" s="1"/>
  <c r="AG24"/>
  <c r="BE24" s="1"/>
  <c r="BQ24" s="1"/>
  <c r="DA24" s="1"/>
  <c r="AJ24"/>
  <c r="AU29"/>
  <c r="AV29"/>
  <c r="AX11"/>
  <c r="DF11" s="1"/>
  <c r="AZ28"/>
  <c r="AO6"/>
  <c r="BM6" s="1"/>
  <c r="BY6" s="1"/>
  <c r="AO10"/>
  <c r="BM10" s="1"/>
  <c r="BY10" s="1"/>
  <c r="AZ30"/>
  <c r="BA23"/>
  <c r="AI11"/>
  <c r="D53" l="1"/>
  <c r="F53" s="1"/>
  <c r="F55" s="1"/>
  <c r="C48" s="1"/>
  <c r="D52"/>
  <c r="F52" s="1"/>
  <c r="DG24"/>
  <c r="DD9"/>
  <c r="DI10"/>
  <c r="BA14"/>
  <c r="AY28"/>
  <c r="AT14"/>
  <c r="AR23"/>
  <c r="DG9"/>
  <c r="DI7"/>
  <c r="CZ10"/>
  <c r="AW20"/>
  <c r="AZ14"/>
  <c r="DI22"/>
  <c r="AS27"/>
  <c r="AT20"/>
  <c r="AW29"/>
  <c r="AQ26"/>
  <c r="AZ29"/>
  <c r="BA13"/>
  <c r="AQ30"/>
  <c r="AR25"/>
  <c r="DG21"/>
  <c r="DH7"/>
  <c r="AP13"/>
  <c r="DB9"/>
  <c r="AZ27"/>
  <c r="DH12"/>
  <c r="DC11"/>
  <c r="DG20"/>
  <c r="AX29"/>
  <c r="DF27"/>
  <c r="CY6"/>
  <c r="DE10"/>
  <c r="BA29"/>
  <c r="DF24"/>
  <c r="BA17"/>
  <c r="DG27"/>
  <c r="DF6"/>
  <c r="AQ14"/>
  <c r="AS28"/>
  <c r="AZ25"/>
  <c r="DE8"/>
  <c r="DE25"/>
  <c r="DH26"/>
  <c r="DH30"/>
  <c r="DH28"/>
  <c r="DD29"/>
  <c r="DC29"/>
  <c r="DA6"/>
  <c r="CZ8"/>
  <c r="DA21"/>
  <c r="DH20"/>
  <c r="CY9"/>
  <c r="DC27"/>
  <c r="DC23"/>
  <c r="DE20"/>
  <c r="DH14"/>
  <c r="DF10"/>
  <c r="CZ26"/>
  <c r="DB21"/>
  <c r="AR19"/>
  <c r="DA30"/>
  <c r="AT23"/>
  <c r="DB23" s="1"/>
  <c r="DH29"/>
  <c r="BA6"/>
  <c r="CZ28"/>
  <c r="DG29"/>
  <c r="DA17"/>
  <c r="AT30"/>
  <c r="BA30"/>
  <c r="CY25"/>
  <c r="AS18"/>
  <c r="DH21"/>
  <c r="AV15"/>
  <c r="CX13"/>
  <c r="DE9"/>
  <c r="DI24"/>
  <c r="DB14"/>
  <c r="CZ23"/>
  <c r="CY10"/>
  <c r="CY19"/>
  <c r="DF17"/>
  <c r="AR29"/>
  <c r="AZ13"/>
  <c r="DH13" s="1"/>
  <c r="DH9"/>
  <c r="CY24"/>
  <c r="AR21"/>
  <c r="AS9"/>
  <c r="CY14"/>
  <c r="AP14"/>
  <c r="CX14" s="1"/>
  <c r="AV19"/>
  <c r="DI19"/>
  <c r="DI17"/>
  <c r="DD25"/>
  <c r="AW18"/>
  <c r="AV14"/>
  <c r="AS25"/>
  <c r="DF14"/>
  <c r="DB27"/>
  <c r="DF19"/>
  <c r="DC22"/>
  <c r="DE7"/>
  <c r="CY7"/>
  <c r="DD7"/>
  <c r="CZ7"/>
  <c r="DF12"/>
  <c r="CX11"/>
  <c r="DE27"/>
  <c r="BA8"/>
  <c r="DI8" s="1"/>
  <c r="AV28"/>
  <c r="CZ27"/>
  <c r="DG10"/>
  <c r="DA15"/>
  <c r="CX8"/>
  <c r="DC18"/>
  <c r="AT18"/>
  <c r="DB18" s="1"/>
  <c r="AV17"/>
  <c r="DD17" s="1"/>
  <c r="DH10"/>
  <c r="CY12"/>
  <c r="BA26"/>
  <c r="BA15"/>
  <c r="AU28"/>
  <c r="DC28" s="1"/>
  <c r="AS23"/>
  <c r="DA23" s="1"/>
  <c r="CX30"/>
  <c r="AY25"/>
  <c r="DG25" s="1"/>
  <c r="DE15"/>
  <c r="DG13"/>
  <c r="CX6"/>
  <c r="DF21"/>
  <c r="DA12"/>
  <c r="DF25"/>
  <c r="AT17"/>
  <c r="DB17" s="1"/>
  <c r="CY28"/>
  <c r="DE17"/>
  <c r="DH8"/>
  <c r="AP29"/>
  <c r="AW14"/>
  <c r="DE14" s="1"/>
  <c r="AQ13"/>
  <c r="CY13" s="1"/>
  <c r="AS8"/>
  <c r="DB22"/>
  <c r="AP20"/>
  <c r="CX20" s="1"/>
  <c r="CY8"/>
  <c r="CX23"/>
  <c r="DE23"/>
  <c r="DF23"/>
  <c r="DD24"/>
  <c r="DI6"/>
  <c r="DB30"/>
  <c r="DI30"/>
  <c r="DA18"/>
  <c r="DD15"/>
  <c r="DA8"/>
  <c r="DA25"/>
  <c r="CZ22"/>
  <c r="DI26"/>
  <c r="DI15"/>
  <c r="CZ29"/>
  <c r="CZ21"/>
  <c r="CX12"/>
  <c r="DB10"/>
  <c r="DF26"/>
  <c r="AY14"/>
  <c r="DG14" s="1"/>
  <c r="AP21"/>
  <c r="CX21" s="1"/>
  <c r="CZ19"/>
  <c r="BA28"/>
  <c r="DI28" s="1"/>
  <c r="AP25"/>
  <c r="CX25" s="1"/>
  <c r="BA11"/>
  <c r="DI11" s="1"/>
  <c r="CX29"/>
  <c r="DE18"/>
  <c r="DD14"/>
  <c r="DA27"/>
  <c r="CY18"/>
  <c r="DB20"/>
  <c r="DE29"/>
  <c r="CX27"/>
  <c r="CY26"/>
  <c r="DI14"/>
  <c r="DD30"/>
  <c r="DG28"/>
  <c r="DE19"/>
  <c r="DH23"/>
  <c r="DD21"/>
  <c r="DA9"/>
  <c r="DD19"/>
  <c r="DB24"/>
  <c r="DB29"/>
  <c r="DC13"/>
  <c r="DA22"/>
  <c r="DI25"/>
  <c r="CY15"/>
  <c r="AP15"/>
  <c r="CX15" s="1"/>
  <c r="AU8"/>
  <c r="DC8" s="1"/>
  <c r="DI29"/>
  <c r="AY19"/>
  <c r="DG19" s="1"/>
  <c r="AP17"/>
  <c r="CX17" s="1"/>
  <c r="DC26"/>
  <c r="DI23"/>
  <c r="DI9"/>
  <c r="DI13"/>
  <c r="CY30"/>
  <c r="CZ25"/>
  <c r="AU21"/>
  <c r="DC21" s="1"/>
  <c r="CZ13"/>
  <c r="DD8"/>
  <c r="AP28"/>
  <c r="CX28" s="1"/>
  <c r="DE21"/>
  <c r="AS14"/>
  <c r="DA14" s="1"/>
  <c r="AZ18"/>
  <c r="DH18" s="1"/>
  <c r="AR14"/>
  <c r="CZ14" s="1"/>
  <c r="DG6"/>
  <c r="DI27"/>
  <c r="DF15"/>
  <c r="DH19"/>
  <c r="CX24"/>
  <c r="DC17"/>
  <c r="DB19"/>
  <c r="DH22"/>
  <c r="BA18"/>
  <c r="DI18" s="1"/>
  <c r="AQ29"/>
  <c r="CY29" s="1"/>
  <c r="CY21"/>
  <c r="DD6"/>
  <c r="DF29"/>
  <c r="AV20"/>
  <c r="DD20" s="1"/>
  <c r="CZ15"/>
  <c r="DB12"/>
  <c r="DB8"/>
  <c r="DG18"/>
  <c r="AX18"/>
  <c r="DF18" s="1"/>
  <c r="AZ17"/>
  <c r="DH17" s="1"/>
  <c r="AY8"/>
  <c r="DG8" s="1"/>
  <c r="DA28"/>
  <c r="AQ17"/>
  <c r="CY17" s="1"/>
  <c r="AP19"/>
  <c r="CX19" s="1"/>
  <c r="CX22"/>
  <c r="DD28"/>
  <c r="DD13"/>
  <c r="CZ9"/>
  <c r="AS20"/>
  <c r="DA20" s="1"/>
  <c r="AZ15"/>
  <c r="DH15" s="1"/>
  <c r="AX8"/>
  <c r="DF8" s="1"/>
  <c r="DH27"/>
  <c r="AU14"/>
  <c r="DC14" s="1"/>
  <c r="DA13"/>
  <c r="AS29"/>
  <c r="DA29" s="1"/>
  <c r="DG17"/>
  <c r="DF7"/>
  <c r="DG7"/>
  <c r="DC7"/>
  <c r="DC10"/>
  <c r="DG12"/>
  <c r="DD26"/>
  <c r="DD27"/>
  <c r="DI21"/>
  <c r="DG30"/>
  <c r="DF28"/>
  <c r="CZ18"/>
  <c r="DA10"/>
  <c r="C10" s="1"/>
  <c r="CY22"/>
  <c r="CZ24"/>
  <c r="DF20"/>
  <c r="AW13"/>
  <c r="DE13" s="1"/>
  <c r="DB25"/>
  <c r="AQ23"/>
  <c r="CY23" s="1"/>
  <c r="BA12"/>
  <c r="DI12" s="1"/>
  <c r="AR30"/>
  <c r="CZ30" s="1"/>
  <c r="AU20"/>
  <c r="DC20" s="1"/>
  <c r="AS19"/>
  <c r="DA19" s="1"/>
  <c r="AW16"/>
  <c r="DE16" s="1"/>
  <c r="C16" s="1"/>
  <c r="DD18"/>
  <c r="AX13"/>
  <c r="DF13" s="1"/>
  <c r="AS26"/>
  <c r="DA26" s="1"/>
  <c r="DC15"/>
  <c r="AT15"/>
  <c r="DB15" s="1"/>
  <c r="DC9"/>
  <c r="CY27"/>
  <c r="DH25"/>
  <c r="BA20"/>
  <c r="DI20" s="1"/>
  <c r="DC30"/>
  <c r="CY20"/>
  <c r="CZ12"/>
  <c r="AT28"/>
  <c r="DB28" s="1"/>
  <c r="DC25"/>
  <c r="CZ20"/>
  <c r="DB13"/>
  <c r="AP9"/>
  <c r="CX9" s="1"/>
  <c r="AP26"/>
  <c r="CX26" s="1"/>
  <c r="AY15"/>
  <c r="DG15" s="1"/>
  <c r="CX18"/>
  <c r="CZ17"/>
  <c r="AW28"/>
  <c r="DE28" s="1"/>
  <c r="DC19"/>
  <c r="DD23"/>
  <c r="DH24"/>
  <c r="C26" l="1"/>
  <c r="C22"/>
  <c r="C21"/>
  <c r="C9"/>
  <c r="C7"/>
  <c r="C25"/>
  <c r="C28"/>
  <c r="C19"/>
  <c r="C17"/>
  <c r="C15"/>
  <c r="C14"/>
  <c r="C24"/>
  <c r="C29"/>
  <c r="C12"/>
  <c r="C18"/>
  <c r="C27"/>
  <c r="C23"/>
  <c r="C6"/>
  <c r="C30"/>
  <c r="C8"/>
  <c r="C11"/>
  <c r="C13"/>
  <c r="C20"/>
  <c r="C33" l="1"/>
  <c r="C34" l="1"/>
  <c r="C36"/>
  <c r="C37" s="1"/>
  <c r="C39" l="1"/>
</calcChain>
</file>

<file path=xl/sharedStrings.xml><?xml version="1.0" encoding="utf-8"?>
<sst xmlns="http://schemas.openxmlformats.org/spreadsheetml/2006/main" count="757" uniqueCount="100">
  <si>
    <t>Base</t>
  </si>
  <si>
    <t>Block 1</t>
  </si>
  <si>
    <t>Block 2</t>
  </si>
  <si>
    <t>Block 3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</si>
  <si>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</si>
  <si>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</si>
  <si>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</si>
  <si>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</si>
  <si>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</si>
  <si>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</si>
  <si>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</si>
  <si>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</si>
  <si>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</si>
  <si>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</si>
  <si>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</si>
  <si>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</si>
  <si>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No.</t>
  </si>
  <si>
    <t>Size</t>
  </si>
  <si>
    <t>Total $</t>
  </si>
  <si>
    <t>Total Usage</t>
  </si>
  <si>
    <t>Monthly AVG</t>
  </si>
  <si>
    <t>Monthly Usage</t>
  </si>
  <si>
    <t>Blk 1 - Usage</t>
  </si>
  <si>
    <t>Blk 1 - Rate</t>
  </si>
  <si>
    <t>Blk 2 - Usage</t>
  </si>
  <si>
    <t>Blk 2 - Rate</t>
  </si>
  <si>
    <t>Blk 3 - Usage</t>
  </si>
  <si>
    <t>Blk 3 - Rate</t>
  </si>
  <si>
    <t>Monthly Bill</t>
  </si>
  <si>
    <t>Overage</t>
  </si>
  <si>
    <t>Allow</t>
  </si>
  <si>
    <t>Avg. Bill</t>
  </si>
  <si>
    <t>ALL NON-RESIDENTIAL METERS</t>
  </si>
  <si>
    <t>Meter</t>
  </si>
  <si>
    <t>Usage (Max)</t>
  </si>
  <si>
    <t>Rate</t>
  </si>
  <si>
    <t>Usage (Min)</t>
  </si>
  <si>
    <t>Annual Bill ($)</t>
  </si>
  <si>
    <t>Annual Usage (cu.ft.)</t>
  </si>
  <si>
    <t>No. Meters</t>
  </si>
  <si>
    <t>Output Cell</t>
  </si>
  <si>
    <t>Input Cell</t>
  </si>
  <si>
    <t>Bill Calculator (Revised Rates)</t>
  </si>
  <si>
    <t>Bethel School District (BSD)</t>
  </si>
  <si>
    <t>All Other Non-Residential (excluding BSD)</t>
  </si>
  <si>
    <t>Total Non-Residential</t>
  </si>
  <si>
    <t>Meter Size</t>
  </si>
  <si>
    <t>Rate Components</t>
  </si>
  <si>
    <t>Usage Breakdown</t>
  </si>
  <si>
    <t>Rates</t>
  </si>
  <si>
    <t>Amounts</t>
  </si>
  <si>
    <t>1-inch</t>
  </si>
  <si>
    <t>1 1/2-inch</t>
  </si>
  <si>
    <t>2-inch</t>
  </si>
  <si>
    <t>3-inch</t>
  </si>
  <si>
    <t>4-inch</t>
  </si>
  <si>
    <t>6-inch</t>
  </si>
  <si>
    <t>Current Monthly Bill</t>
  </si>
  <si>
    <t>Proposed vs. Current</t>
  </si>
  <si>
    <t>Revised vs. Proposed</t>
  </si>
  <si>
    <t>Revised vs. Current</t>
  </si>
  <si>
    <t>Monthly Bill Comparison - Bethel School District\</t>
  </si>
  <si>
    <t>Usage in Cu.Ft.</t>
  </si>
  <si>
    <t>May 2010 Revised Monthly Bill</t>
  </si>
  <si>
    <t>North Star (2431956)</t>
  </si>
  <si>
    <t>Total</t>
  </si>
  <si>
    <t>North Star (1547015)</t>
  </si>
  <si>
    <t>Graham (70136641)</t>
  </si>
  <si>
    <t>Graham (136641)</t>
  </si>
  <si>
    <t>Graham (98727900)</t>
  </si>
  <si>
    <t>Sept. 2009 Proposed Monthly Bill</t>
  </si>
  <si>
    <t>Current Yearly Bill</t>
  </si>
  <si>
    <t>Sept. 2009 Proposed Yearly Bill</t>
  </si>
  <si>
    <t>May 2010 Revised Yearly Bill</t>
  </si>
  <si>
    <t>2008 Data</t>
  </si>
  <si>
    <t>Liberty (6534428)</t>
  </si>
  <si>
    <t>Cougar Mtn (3311134)</t>
  </si>
  <si>
    <t>Pioneer Valley (4353605)</t>
  </si>
  <si>
    <t>Pioneer Valley (5209323)</t>
  </si>
  <si>
    <t>Cougar Mtn (3311133)</t>
  </si>
  <si>
    <t>Name</t>
  </si>
  <si>
    <t>Shining Mtn (17851453)</t>
  </si>
  <si>
    <t>Shining Mtn (17851454)</t>
  </si>
  <si>
    <t>Cougar Mtn (60774544)</t>
  </si>
  <si>
    <t>Total District</t>
  </si>
  <si>
    <t>5/8-inch</t>
  </si>
  <si>
    <t>Cougar Mtn (61097474)</t>
  </si>
  <si>
    <t>Nelson (6564785)</t>
  </si>
  <si>
    <t>Centennial (3763917)</t>
  </si>
  <si>
    <t>Liberty (6765693)</t>
  </si>
  <si>
    <t>Nelson (6564782)</t>
  </si>
  <si>
    <t>Frontier (1384081)</t>
  </si>
  <si>
    <t>Rocky Ridge (1170458)</t>
  </si>
  <si>
    <t>Liberty (6573729)</t>
  </si>
  <si>
    <t>Pioneer (9603624A)</t>
  </si>
  <si>
    <t>Graham (31908340A)</t>
  </si>
  <si>
    <t>Elk Plain (Elk Plain)</t>
  </si>
  <si>
    <t>Centennial (Meter A)</t>
  </si>
  <si>
    <t>Summary of Non-Residential Customers</t>
  </si>
  <si>
    <t>Bethel School District - Annual Bill Crossover - 2008 Data</t>
  </si>
</sst>
</file>

<file path=xl/styles.xml><?xml version="1.0" encoding="utf-8"?>
<styleSheet xmlns="http://schemas.openxmlformats.org/spreadsheetml/2006/main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_(* #,##0_);_(* \(#,##0\);_(* &quot;-&quot;??_);_(@_)"/>
    <numFmt numFmtId="166" formatCode="_(&quot;$&quot;* #,##0_);_(&quot;$&quot;* \(#,##0\);_(&quot;$&quot;* &quot;-&quot;??_);_(@_)"/>
    <numFmt numFmtId="167" formatCode="#,##0.0_);\(#,##0.0\)"/>
    <numFmt numFmtId="168" formatCode="&quot;$&quot;#,##0.00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i/>
      <sz val="10"/>
      <name val="Times New Roman"/>
      <family val="1"/>
    </font>
    <font>
      <sz val="10"/>
      <name val="Arial"/>
      <family val="2"/>
    </font>
    <font>
      <b/>
      <sz val="10"/>
      <name val="Times New Roman"/>
      <family val="1"/>
    </font>
    <font>
      <sz val="10"/>
      <color indexed="10"/>
      <name val="Times New Roman"/>
      <family val="1"/>
    </font>
    <font>
      <sz val="12"/>
      <name val="Times New Roman"/>
      <family val="1"/>
    </font>
    <font>
      <sz val="12"/>
      <name val="Arial"/>
      <family val="2"/>
    </font>
    <font>
      <b/>
      <sz val="10"/>
      <color indexed="10"/>
      <name val="Times New Roman"/>
      <family val="1"/>
    </font>
    <font>
      <sz val="10"/>
      <name val="MS Sans Serif"/>
      <family val="2"/>
    </font>
    <font>
      <b/>
      <u/>
      <sz val="12"/>
      <name val="Times New Roman"/>
      <family val="1"/>
    </font>
    <font>
      <b/>
      <sz val="11"/>
      <color theme="1"/>
      <name val="Calibri"/>
      <family val="2"/>
      <scheme val="minor"/>
    </font>
    <font>
      <sz val="10"/>
      <color rgb="FFFF0000"/>
      <name val="Times New Roman"/>
      <family val="1"/>
    </font>
    <font>
      <b/>
      <sz val="11"/>
      <name val="Times New Roman"/>
      <family val="1"/>
    </font>
    <font>
      <b/>
      <sz val="10"/>
      <color rgb="FFFF0000"/>
      <name val="Times New Roman"/>
      <family val="1"/>
    </font>
    <font>
      <i/>
      <sz val="11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26FA26"/>
        <bgColor indexed="64"/>
      </patternFill>
    </fill>
    <fill>
      <patternFill patternType="solid">
        <fgColor rgb="FFFFE07D"/>
        <bgColor indexed="64"/>
      </patternFill>
    </fill>
    <fill>
      <patternFill patternType="solid">
        <fgColor theme="2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ck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ck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ck">
        <color auto="1"/>
      </top>
      <bottom style="thin">
        <color indexed="64"/>
      </bottom>
      <diagonal/>
    </border>
    <border>
      <left/>
      <right style="thin">
        <color indexed="64"/>
      </right>
      <top style="thick">
        <color auto="1"/>
      </top>
      <bottom style="thin">
        <color indexed="64"/>
      </bottom>
      <diagonal/>
    </border>
    <border>
      <left style="thin">
        <color indexed="64"/>
      </left>
      <right/>
      <top style="thick">
        <color auto="1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ck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1">
    <xf numFmtId="0" fontId="0" fillId="0" borderId="0"/>
    <xf numFmtId="44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2" fillId="0" borderId="0"/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8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8" fillId="0" borderId="0"/>
    <xf numFmtId="0" fontId="4" fillId="0" borderId="0"/>
    <xf numFmtId="0" fontId="4" fillId="0" borderId="0"/>
    <xf numFmtId="0" fontId="8" fillId="0" borderId="0"/>
    <xf numFmtId="0" fontId="8" fillId="0" borderId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</cellStyleXfs>
  <cellXfs count="195">
    <xf numFmtId="0" fontId="0" fillId="0" borderId="0" xfId="0"/>
    <xf numFmtId="37" fontId="2" fillId="0" borderId="0" xfId="4" applyNumberFormat="1" applyFont="1" applyFill="1" applyAlignment="1" applyProtection="1">
      <alignment horizontal="right"/>
    </xf>
    <xf numFmtId="37" fontId="2" fillId="0" borderId="0" xfId="4" applyNumberFormat="1" applyFont="1" applyAlignment="1" applyProtection="1">
      <alignment horizontal="right"/>
    </xf>
    <xf numFmtId="37" fontId="2" fillId="0" borderId="0" xfId="4" applyNumberFormat="1" applyFont="1" applyAlignment="1" applyProtection="1">
      <alignment horizontal="left"/>
    </xf>
    <xf numFmtId="37" fontId="2" fillId="0" borderId="0" xfId="4" applyNumberFormat="1" applyFont="1" applyBorder="1" applyAlignment="1" applyProtection="1">
      <alignment horizontal="right"/>
    </xf>
    <xf numFmtId="37" fontId="2" fillId="4" borderId="0" xfId="4" applyNumberFormat="1" applyFont="1" applyFill="1" applyAlignment="1" applyProtection="1">
      <alignment horizontal="right"/>
    </xf>
    <xf numFmtId="37" fontId="2" fillId="4" borderId="0" xfId="4" applyNumberFormat="1" applyFont="1" applyFill="1" applyAlignment="1" applyProtection="1">
      <alignment horizontal="left"/>
    </xf>
    <xf numFmtId="37" fontId="2" fillId="4" borderId="5" xfId="4" applyNumberFormat="1" applyFont="1" applyFill="1" applyBorder="1" applyAlignment="1" applyProtection="1">
      <alignment horizontal="right"/>
    </xf>
    <xf numFmtId="165" fontId="9" fillId="3" borderId="0" xfId="5" applyNumberFormat="1" applyFont="1" applyFill="1" applyBorder="1" applyAlignment="1" applyProtection="1">
      <alignment horizontal="center"/>
    </xf>
    <xf numFmtId="165" fontId="9" fillId="2" borderId="0" xfId="5" applyNumberFormat="1" applyFont="1" applyFill="1" applyBorder="1" applyAlignment="1" applyProtection="1">
      <alignment horizontal="center"/>
    </xf>
    <xf numFmtId="165" fontId="9" fillId="5" borderId="0" xfId="5" applyNumberFormat="1" applyFont="1" applyFill="1" applyBorder="1" applyAlignment="1" applyProtection="1">
      <alignment horizontal="center"/>
    </xf>
    <xf numFmtId="165" fontId="9" fillId="3" borderId="5" xfId="5" applyNumberFormat="1" applyFont="1" applyFill="1" applyBorder="1" applyAlignment="1" applyProtection="1">
      <alignment horizontal="center"/>
    </xf>
    <xf numFmtId="37" fontId="5" fillId="0" borderId="0" xfId="4" applyNumberFormat="1" applyFont="1" applyAlignment="1" applyProtection="1">
      <alignment horizontal="center" wrapText="1"/>
    </xf>
    <xf numFmtId="165" fontId="5" fillId="0" borderId="0" xfId="5" applyNumberFormat="1" applyFont="1" applyFill="1" applyBorder="1" applyAlignment="1" applyProtection="1">
      <alignment horizontal="center" wrapText="1"/>
    </xf>
    <xf numFmtId="165" fontId="9" fillId="6" borderId="0" xfId="5" applyNumberFormat="1" applyFont="1" applyFill="1" applyBorder="1" applyAlignment="1" applyProtection="1">
      <alignment horizontal="center" wrapText="1"/>
    </xf>
    <xf numFmtId="165" fontId="9" fillId="6" borderId="5" xfId="5" applyNumberFormat="1" applyFont="1" applyFill="1" applyBorder="1" applyAlignment="1" applyProtection="1">
      <alignment horizontal="center" wrapText="1"/>
    </xf>
    <xf numFmtId="165" fontId="5" fillId="0" borderId="5" xfId="5" applyNumberFormat="1" applyFont="1" applyFill="1" applyBorder="1" applyAlignment="1" applyProtection="1">
      <alignment horizontal="center" wrapText="1"/>
    </xf>
    <xf numFmtId="37" fontId="5" fillId="0" borderId="0" xfId="4" applyNumberFormat="1" applyFont="1" applyAlignment="1" applyProtection="1">
      <alignment horizontal="center"/>
    </xf>
    <xf numFmtId="165" fontId="5" fillId="0" borderId="0" xfId="5" applyNumberFormat="1" applyFont="1" applyFill="1" applyBorder="1" applyAlignment="1" applyProtection="1">
      <alignment horizontal="center"/>
    </xf>
    <xf numFmtId="166" fontId="9" fillId="5" borderId="0" xfId="1" applyNumberFormat="1" applyFont="1" applyFill="1" applyBorder="1" applyAlignment="1" applyProtection="1">
      <alignment horizontal="center"/>
    </xf>
    <xf numFmtId="165" fontId="9" fillId="5" borderId="5" xfId="5" applyNumberFormat="1" applyFont="1" applyFill="1" applyBorder="1" applyAlignment="1" applyProtection="1">
      <alignment horizontal="center"/>
    </xf>
    <xf numFmtId="165" fontId="9" fillId="7" borderId="0" xfId="5" applyNumberFormat="1" applyFont="1" applyFill="1" applyBorder="1" applyAlignment="1" applyProtection="1">
      <alignment horizontal="center"/>
    </xf>
    <xf numFmtId="165" fontId="9" fillId="2" borderId="5" xfId="5" applyNumberFormat="1" applyFont="1" applyFill="1" applyBorder="1" applyAlignment="1" applyProtection="1">
      <alignment horizontal="center"/>
    </xf>
    <xf numFmtId="166" fontId="5" fillId="7" borderId="0" xfId="6" applyNumberFormat="1" applyFont="1" applyFill="1" applyBorder="1" applyAlignment="1" applyProtection="1">
      <alignment horizontal="center"/>
    </xf>
    <xf numFmtId="166" fontId="5" fillId="2" borderId="0" xfId="6" applyNumberFormat="1" applyFont="1" applyFill="1" applyBorder="1" applyAlignment="1" applyProtection="1">
      <alignment horizontal="center"/>
    </xf>
    <xf numFmtId="166" fontId="5" fillId="2" borderId="5" xfId="6" applyNumberFormat="1" applyFont="1" applyFill="1" applyBorder="1" applyAlignment="1" applyProtection="1">
      <alignment horizontal="center"/>
    </xf>
    <xf numFmtId="44" fontId="5" fillId="0" borderId="0" xfId="6" applyFont="1" applyFill="1" applyBorder="1" applyAlignment="1" applyProtection="1">
      <alignment horizontal="center"/>
    </xf>
    <xf numFmtId="44" fontId="5" fillId="0" borderId="5" xfId="6" applyFont="1" applyFill="1" applyBorder="1" applyAlignment="1" applyProtection="1">
      <alignment horizontal="center"/>
    </xf>
    <xf numFmtId="37" fontId="5" fillId="8" borderId="0" xfId="4" applyNumberFormat="1" applyFont="1" applyFill="1" applyAlignment="1" applyProtection="1">
      <alignment horizontal="center"/>
    </xf>
    <xf numFmtId="165" fontId="5" fillId="8" borderId="0" xfId="5" applyNumberFormat="1" applyFont="1" applyFill="1" applyBorder="1" applyAlignment="1" applyProtection="1">
      <alignment horizontal="center"/>
    </xf>
    <xf numFmtId="166" fontId="9" fillId="8" borderId="0" xfId="1" applyNumberFormat="1" applyFont="1" applyFill="1" applyBorder="1" applyAlignment="1" applyProtection="1">
      <alignment horizontal="center"/>
    </xf>
    <xf numFmtId="165" fontId="9" fillId="8" borderId="0" xfId="5" applyNumberFormat="1" applyFont="1" applyFill="1" applyBorder="1" applyAlignment="1" applyProtection="1">
      <alignment horizontal="center"/>
    </xf>
    <xf numFmtId="165" fontId="9" fillId="8" borderId="5" xfId="5" applyNumberFormat="1" applyFont="1" applyFill="1" applyBorder="1" applyAlignment="1" applyProtection="1">
      <alignment horizontal="center"/>
    </xf>
    <xf numFmtId="165" fontId="5" fillId="8" borderId="5" xfId="5" applyNumberFormat="1" applyFont="1" applyFill="1" applyBorder="1" applyAlignment="1" applyProtection="1">
      <alignment horizontal="center"/>
    </xf>
    <xf numFmtId="43" fontId="2" fillId="9" borderId="0" xfId="5" applyNumberFormat="1" applyFont="1" applyFill="1" applyBorder="1" applyAlignment="1" applyProtection="1">
      <alignment horizontal="left"/>
      <protection locked="0"/>
    </xf>
    <xf numFmtId="166" fontId="6" fillId="9" borderId="0" xfId="1" applyNumberFormat="1" applyFont="1" applyFill="1" applyBorder="1" applyAlignment="1" applyProtection="1">
      <alignment horizontal="left"/>
    </xf>
    <xf numFmtId="165" fontId="6" fillId="9" borderId="0" xfId="5" applyNumberFormat="1" applyFont="1" applyFill="1" applyBorder="1" applyAlignment="1" applyProtection="1">
      <alignment horizontal="left"/>
    </xf>
    <xf numFmtId="165" fontId="6" fillId="9" borderId="5" xfId="5" applyNumberFormat="1" applyFont="1" applyFill="1" applyBorder="1" applyAlignment="1" applyProtection="1">
      <alignment horizontal="left"/>
    </xf>
    <xf numFmtId="165" fontId="6" fillId="9" borderId="0" xfId="5" applyNumberFormat="1" applyFont="1" applyFill="1" applyBorder="1" applyAlignment="1" applyProtection="1">
      <alignment horizontal="left"/>
      <protection locked="0"/>
    </xf>
    <xf numFmtId="165" fontId="6" fillId="9" borderId="5" xfId="5" applyNumberFormat="1" applyFont="1" applyFill="1" applyBorder="1" applyAlignment="1" applyProtection="1">
      <alignment horizontal="left"/>
      <protection locked="0"/>
    </xf>
    <xf numFmtId="44" fontId="2" fillId="9" borderId="0" xfId="6" applyFont="1" applyFill="1" applyBorder="1" applyAlignment="1" applyProtection="1">
      <alignment horizontal="right"/>
    </xf>
    <xf numFmtId="44" fontId="2" fillId="9" borderId="5" xfId="6" applyFont="1" applyFill="1" applyBorder="1" applyAlignment="1" applyProtection="1">
      <alignment horizontal="right"/>
    </xf>
    <xf numFmtId="165" fontId="2" fillId="9" borderId="0" xfId="5" applyNumberFormat="1" applyFont="1" applyFill="1" applyBorder="1" applyAlignment="1" applyProtection="1">
      <alignment horizontal="left"/>
    </xf>
    <xf numFmtId="37" fontId="2" fillId="9" borderId="0" xfId="4" applyNumberFormat="1" applyFont="1" applyFill="1" applyAlignment="1" applyProtection="1">
      <alignment horizontal="right"/>
    </xf>
    <xf numFmtId="165" fontId="9" fillId="6" borderId="0" xfId="5" applyNumberFormat="1" applyFont="1" applyFill="1" applyBorder="1" applyAlignment="1" applyProtection="1">
      <alignment horizontal="center"/>
    </xf>
    <xf numFmtId="165" fontId="9" fillId="6" borderId="5" xfId="5" applyNumberFormat="1" applyFont="1" applyFill="1" applyBorder="1" applyAlignment="1" applyProtection="1">
      <alignment horizontal="center"/>
    </xf>
    <xf numFmtId="166" fontId="2" fillId="0" borderId="0" xfId="1" applyNumberFormat="1" applyFont="1" applyAlignment="1" applyProtection="1">
      <alignment horizontal="right"/>
    </xf>
    <xf numFmtId="164" fontId="2" fillId="0" borderId="0" xfId="2" applyNumberFormat="1" applyFont="1" applyAlignment="1" applyProtection="1">
      <alignment horizontal="right"/>
    </xf>
    <xf numFmtId="37" fontId="5" fillId="0" borderId="0" xfId="4" applyNumberFormat="1" applyFont="1" applyAlignment="1" applyProtection="1">
      <alignment horizontal="left"/>
    </xf>
    <xf numFmtId="44" fontId="2" fillId="0" borderId="0" xfId="1" applyFont="1" applyAlignment="1" applyProtection="1">
      <alignment horizontal="right"/>
    </xf>
    <xf numFmtId="167" fontId="2" fillId="0" borderId="0" xfId="4" applyNumberFormat="1" applyFont="1" applyAlignment="1" applyProtection="1">
      <alignment horizontal="right"/>
    </xf>
    <xf numFmtId="37" fontId="2" fillId="0" borderId="7" xfId="4" applyNumberFormat="1" applyFont="1" applyBorder="1" applyAlignment="1" applyProtection="1">
      <alignment horizontal="left"/>
    </xf>
    <xf numFmtId="37" fontId="2" fillId="0" borderId="8" xfId="4" applyNumberFormat="1" applyFont="1" applyBorder="1" applyAlignment="1" applyProtection="1">
      <alignment horizontal="right"/>
    </xf>
    <xf numFmtId="37" fontId="2" fillId="0" borderId="9" xfId="4" applyNumberFormat="1" applyFont="1" applyBorder="1" applyAlignment="1" applyProtection="1">
      <alignment horizontal="right"/>
    </xf>
    <xf numFmtId="37" fontId="11" fillId="0" borderId="10" xfId="4" applyNumberFormat="1" applyFont="1" applyBorder="1" applyAlignment="1" applyProtection="1">
      <alignment horizontal="centerContinuous"/>
    </xf>
    <xf numFmtId="37" fontId="11" fillId="0" borderId="0" xfId="4" applyNumberFormat="1" applyFont="1" applyBorder="1" applyAlignment="1" applyProtection="1">
      <alignment horizontal="centerContinuous"/>
    </xf>
    <xf numFmtId="37" fontId="11" fillId="0" borderId="11" xfId="4" applyNumberFormat="1" applyFont="1" applyBorder="1" applyAlignment="1" applyProtection="1">
      <alignment horizontal="centerContinuous"/>
    </xf>
    <xf numFmtId="37" fontId="2" fillId="0" borderId="10" xfId="4" applyNumberFormat="1" applyFont="1" applyBorder="1" applyAlignment="1" applyProtection="1">
      <alignment horizontal="left"/>
    </xf>
    <xf numFmtId="37" fontId="2" fillId="0" borderId="11" xfId="4" applyNumberFormat="1" applyFont="1" applyBorder="1" applyAlignment="1" applyProtection="1">
      <alignment horizontal="right"/>
    </xf>
    <xf numFmtId="37" fontId="2" fillId="0" borderId="10" xfId="4" applyNumberFormat="1" applyFont="1" applyBorder="1" applyAlignment="1" applyProtection="1">
      <alignment horizontal="right"/>
    </xf>
    <xf numFmtId="44" fontId="2" fillId="0" borderId="11" xfId="1" applyFont="1" applyBorder="1" applyAlignment="1" applyProtection="1">
      <alignment horizontal="right"/>
    </xf>
    <xf numFmtId="37" fontId="2" fillId="0" borderId="0" xfId="4" applyNumberFormat="1" applyFont="1" applyFill="1" applyBorder="1" applyAlignment="1" applyProtection="1">
      <alignment horizontal="right"/>
    </xf>
    <xf numFmtId="37" fontId="2" fillId="0" borderId="13" xfId="4" applyNumberFormat="1" applyFont="1" applyBorder="1" applyAlignment="1" applyProtection="1">
      <alignment horizontal="right"/>
    </xf>
    <xf numFmtId="37" fontId="2" fillId="0" borderId="2" xfId="4" applyNumberFormat="1" applyFont="1" applyBorder="1" applyAlignment="1" applyProtection="1">
      <alignment horizontal="right"/>
    </xf>
    <xf numFmtId="37" fontId="2" fillId="0" borderId="14" xfId="4" applyNumberFormat="1" applyFont="1" applyBorder="1" applyAlignment="1" applyProtection="1">
      <alignment horizontal="right"/>
    </xf>
    <xf numFmtId="12" fontId="2" fillId="10" borderId="0" xfId="4" applyNumberFormat="1" applyFont="1" applyFill="1" applyBorder="1" applyAlignment="1" applyProtection="1">
      <alignment horizontal="right"/>
    </xf>
    <xf numFmtId="37" fontId="2" fillId="10" borderId="0" xfId="4" applyNumberFormat="1" applyFont="1" applyFill="1" applyBorder="1" applyAlignment="1" applyProtection="1">
      <alignment horizontal="right"/>
    </xf>
    <xf numFmtId="44" fontId="2" fillId="11" borderId="0" xfId="1" applyFont="1" applyFill="1" applyBorder="1" applyAlignment="1" applyProtection="1">
      <alignment horizontal="right"/>
    </xf>
    <xf numFmtId="37" fontId="2" fillId="11" borderId="0" xfId="4" applyNumberFormat="1" applyFont="1" applyFill="1" applyBorder="1" applyAlignment="1" applyProtection="1">
      <alignment horizontal="right"/>
    </xf>
    <xf numFmtId="37" fontId="2" fillId="0" borderId="2" xfId="4" applyNumberFormat="1" applyFont="1" applyBorder="1" applyAlignment="1" applyProtection="1">
      <alignment horizontal="center" vertical="center"/>
    </xf>
    <xf numFmtId="37" fontId="2" fillId="0" borderId="0" xfId="4" applyNumberFormat="1" applyFont="1" applyAlignment="1" applyProtection="1">
      <alignment horizontal="center" vertical="center"/>
    </xf>
    <xf numFmtId="44" fontId="2" fillId="0" borderId="5" xfId="1" applyFont="1" applyBorder="1" applyAlignment="1" applyProtection="1">
      <alignment horizontal="right"/>
    </xf>
    <xf numFmtId="44" fontId="2" fillId="0" borderId="5" xfId="1" applyFont="1" applyFill="1" applyBorder="1" applyAlignment="1" applyProtection="1">
      <alignment horizontal="right"/>
    </xf>
    <xf numFmtId="37" fontId="2" fillId="0" borderId="4" xfId="4" applyNumberFormat="1" applyFont="1" applyBorder="1" applyAlignment="1" applyProtection="1">
      <alignment horizontal="right"/>
    </xf>
    <xf numFmtId="37" fontId="2" fillId="0" borderId="4" xfId="4" applyNumberFormat="1" applyFont="1" applyFill="1" applyBorder="1" applyAlignment="1" applyProtection="1">
      <alignment horizontal="right"/>
    </xf>
    <xf numFmtId="12" fontId="2" fillId="0" borderId="5" xfId="4" applyNumberFormat="1" applyFont="1" applyBorder="1" applyAlignment="1" applyProtection="1">
      <alignment horizontal="center" vertical="center"/>
    </xf>
    <xf numFmtId="12" fontId="2" fillId="0" borderId="5" xfId="4" applyNumberFormat="1" applyFont="1" applyFill="1" applyBorder="1" applyAlignment="1" applyProtection="1">
      <alignment horizontal="center" vertical="center"/>
    </xf>
    <xf numFmtId="37" fontId="2" fillId="0" borderId="19" xfId="4" applyNumberFormat="1" applyFont="1" applyBorder="1" applyAlignment="1" applyProtection="1">
      <alignment horizontal="right"/>
    </xf>
    <xf numFmtId="37" fontId="2" fillId="0" borderId="1" xfId="4" applyNumberFormat="1" applyFont="1" applyBorder="1" applyAlignment="1" applyProtection="1">
      <alignment horizontal="right"/>
    </xf>
    <xf numFmtId="44" fontId="2" fillId="0" borderId="15" xfId="1" applyFont="1" applyBorder="1" applyAlignment="1" applyProtection="1">
      <alignment horizontal="right"/>
    </xf>
    <xf numFmtId="37" fontId="2" fillId="0" borderId="20" xfId="4" applyNumberFormat="1" applyFont="1" applyBorder="1" applyAlignment="1" applyProtection="1">
      <alignment horizontal="right"/>
    </xf>
    <xf numFmtId="37" fontId="2" fillId="0" borderId="20" xfId="4" applyNumberFormat="1" applyFont="1" applyBorder="1" applyAlignment="1" applyProtection="1">
      <alignment horizontal="left"/>
    </xf>
    <xf numFmtId="37" fontId="2" fillId="0" borderId="22" xfId="4" applyNumberFormat="1" applyFont="1" applyBorder="1" applyAlignment="1" applyProtection="1">
      <alignment horizontal="right"/>
    </xf>
    <xf numFmtId="37" fontId="5" fillId="0" borderId="21" xfId="4" applyNumberFormat="1" applyFont="1" applyBorder="1" applyAlignment="1" applyProtection="1">
      <alignment horizontal="center"/>
    </xf>
    <xf numFmtId="37" fontId="5" fillId="0" borderId="21" xfId="4" applyNumberFormat="1" applyFont="1" applyBorder="1" applyAlignment="1" applyProtection="1">
      <alignment horizontal="centerContinuous"/>
    </xf>
    <xf numFmtId="37" fontId="5" fillId="0" borderId="6" xfId="4" applyNumberFormat="1" applyFont="1" applyBorder="1" applyAlignment="1" applyProtection="1">
      <alignment horizontal="centerContinuous"/>
    </xf>
    <xf numFmtId="37" fontId="5" fillId="0" borderId="12" xfId="4" applyNumberFormat="1" applyFont="1" applyBorder="1" applyAlignment="1" applyProtection="1">
      <alignment horizontal="centerContinuous"/>
    </xf>
    <xf numFmtId="37" fontId="3" fillId="0" borderId="3" xfId="4" applyNumberFormat="1" applyFont="1" applyBorder="1" applyAlignment="1" applyProtection="1">
      <alignment horizontal="center"/>
    </xf>
    <xf numFmtId="37" fontId="3" fillId="0" borderId="16" xfId="4" applyNumberFormat="1" applyFont="1" applyBorder="1" applyAlignment="1" applyProtection="1">
      <alignment horizontal="center"/>
    </xf>
    <xf numFmtId="37" fontId="3" fillId="0" borderId="17" xfId="4" applyNumberFormat="1" applyFont="1" applyBorder="1" applyAlignment="1" applyProtection="1">
      <alignment horizontal="center"/>
    </xf>
    <xf numFmtId="37" fontId="3" fillId="0" borderId="18" xfId="4" applyNumberFormat="1" applyFont="1" applyBorder="1" applyAlignment="1" applyProtection="1">
      <alignment horizontal="center"/>
    </xf>
    <xf numFmtId="37" fontId="3" fillId="0" borderId="1" xfId="4" applyNumberFormat="1" applyFont="1" applyBorder="1" applyAlignment="1" applyProtection="1">
      <alignment horizontal="center"/>
    </xf>
    <xf numFmtId="37" fontId="3" fillId="0" borderId="15" xfId="4" applyNumberFormat="1" applyFont="1" applyBorder="1" applyAlignment="1" applyProtection="1">
      <alignment horizontal="center"/>
    </xf>
    <xf numFmtId="37" fontId="2" fillId="0" borderId="0" xfId="4" applyNumberFormat="1" applyFont="1" applyFill="1" applyAlignment="1" applyProtection="1">
      <alignment horizontal="center"/>
    </xf>
    <xf numFmtId="37" fontId="2" fillId="0" borderId="0" xfId="4" applyNumberFormat="1" applyFont="1" applyFill="1" applyAlignment="1" applyProtection="1">
      <alignment horizontal="left"/>
    </xf>
    <xf numFmtId="37" fontId="2" fillId="0" borderId="0" xfId="4" applyNumberFormat="1" applyFont="1" applyAlignment="1" applyProtection="1">
      <alignment horizontal="right" vertical="center"/>
    </xf>
    <xf numFmtId="37" fontId="2" fillId="0" borderId="1" xfId="4" applyNumberFormat="1" applyFont="1" applyBorder="1" applyAlignment="1" applyProtection="1">
      <alignment horizontal="center"/>
    </xf>
    <xf numFmtId="37" fontId="2" fillId="0" borderId="0" xfId="4" applyNumberFormat="1" applyFont="1" applyBorder="1" applyAlignment="1" applyProtection="1">
      <alignment horizontal="center" vertical="center"/>
    </xf>
    <xf numFmtId="44" fontId="2" fillId="0" borderId="0" xfId="1" applyFont="1" applyBorder="1" applyAlignment="1" applyProtection="1">
      <alignment horizontal="center" vertical="center"/>
    </xf>
    <xf numFmtId="44" fontId="2" fillId="0" borderId="1" xfId="1" applyFont="1" applyBorder="1" applyAlignment="1" applyProtection="1">
      <alignment horizontal="center" vertical="center"/>
    </xf>
    <xf numFmtId="0" fontId="2" fillId="0" borderId="0" xfId="3" applyNumberFormat="1" applyFont="1" applyAlignment="1" applyProtection="1">
      <alignment horizontal="center"/>
    </xf>
    <xf numFmtId="168" fontId="13" fillId="0" borderId="0" xfId="3" applyNumberFormat="1" applyFont="1" applyAlignment="1" applyProtection="1">
      <alignment horizontal="center"/>
    </xf>
    <xf numFmtId="164" fontId="2" fillId="0" borderId="0" xfId="3" applyNumberFormat="1" applyFont="1" applyAlignment="1" applyProtection="1">
      <alignment horizontal="center"/>
    </xf>
    <xf numFmtId="37" fontId="2" fillId="0" borderId="0" xfId="3" applyNumberFormat="1" applyFont="1" applyAlignment="1" applyProtection="1">
      <alignment horizontal="center"/>
    </xf>
    <xf numFmtId="37" fontId="2" fillId="0" borderId="1" xfId="3" applyNumberFormat="1" applyFont="1" applyBorder="1" applyAlignment="1" applyProtection="1">
      <alignment horizontal="right" wrapText="1"/>
    </xf>
    <xf numFmtId="0" fontId="2" fillId="0" borderId="0" xfId="3" applyNumberFormat="1" applyFont="1" applyFill="1" applyAlignment="1" applyProtection="1">
      <alignment horizontal="center"/>
    </xf>
    <xf numFmtId="37" fontId="2" fillId="0" borderId="27" xfId="3" applyNumberFormat="1" applyFont="1" applyFill="1" applyBorder="1" applyAlignment="1" applyProtection="1">
      <alignment horizontal="center"/>
    </xf>
    <xf numFmtId="168" fontId="13" fillId="0" borderId="4" xfId="3" applyNumberFormat="1" applyFont="1" applyFill="1" applyBorder="1" applyAlignment="1" applyProtection="1">
      <alignment horizontal="center"/>
    </xf>
    <xf numFmtId="44" fontId="2" fillId="0" borderId="0" xfId="6" applyFont="1" applyBorder="1" applyAlignment="1" applyProtection="1">
      <alignment horizontal="right"/>
    </xf>
    <xf numFmtId="0" fontId="5" fillId="0" borderId="0" xfId="3" applyNumberFormat="1" applyFont="1" applyFill="1" applyAlignment="1" applyProtection="1">
      <alignment horizontal="center"/>
    </xf>
    <xf numFmtId="37" fontId="2" fillId="0" borderId="29" xfId="3" applyNumberFormat="1" applyFont="1" applyFill="1" applyBorder="1" applyAlignment="1" applyProtection="1">
      <alignment horizontal="center"/>
    </xf>
    <xf numFmtId="0" fontId="2" fillId="0" borderId="0" xfId="3" applyFont="1" applyFill="1" applyAlignment="1" applyProtection="1">
      <alignment horizontal="center" wrapText="1"/>
    </xf>
    <xf numFmtId="0" fontId="2" fillId="13" borderId="0" xfId="3" applyNumberFormat="1" applyFont="1" applyFill="1" applyAlignment="1" applyProtection="1">
      <alignment horizontal="center"/>
    </xf>
    <xf numFmtId="0" fontId="2" fillId="13" borderId="1" xfId="3" applyNumberFormat="1" applyFont="1" applyFill="1" applyBorder="1" applyAlignment="1" applyProtection="1">
      <alignment horizontal="center"/>
    </xf>
    <xf numFmtId="168" fontId="13" fillId="12" borderId="4" xfId="3" applyNumberFormat="1" applyFont="1" applyFill="1" applyBorder="1" applyAlignment="1" applyProtection="1">
      <alignment horizontal="center"/>
    </xf>
    <xf numFmtId="168" fontId="13" fillId="12" borderId="24" xfId="3" applyNumberFormat="1" applyFont="1" applyFill="1" applyBorder="1" applyAlignment="1" applyProtection="1">
      <alignment horizontal="center"/>
    </xf>
    <xf numFmtId="168" fontId="13" fillId="2" borderId="4" xfId="3" applyNumberFormat="1" applyFont="1" applyFill="1" applyBorder="1" applyAlignment="1" applyProtection="1">
      <alignment horizontal="center"/>
    </xf>
    <xf numFmtId="168" fontId="13" fillId="2" borderId="24" xfId="3" applyNumberFormat="1" applyFont="1" applyFill="1" applyBorder="1" applyAlignment="1" applyProtection="1">
      <alignment horizontal="center"/>
    </xf>
    <xf numFmtId="168" fontId="13" fillId="3" borderId="4" xfId="3" applyNumberFormat="1" applyFont="1" applyFill="1" applyBorder="1" applyAlignment="1" applyProtection="1">
      <alignment horizontal="center"/>
    </xf>
    <xf numFmtId="168" fontId="13" fillId="3" borderId="24" xfId="3" applyNumberFormat="1" applyFont="1" applyFill="1" applyBorder="1" applyAlignment="1" applyProtection="1">
      <alignment horizontal="center"/>
    </xf>
    <xf numFmtId="0" fontId="0" fillId="0" borderId="0" xfId="0" applyAlignment="1">
      <alignment wrapText="1"/>
    </xf>
    <xf numFmtId="37" fontId="2" fillId="0" borderId="27" xfId="4" applyNumberFormat="1" applyFont="1" applyBorder="1" applyAlignment="1" applyProtection="1">
      <alignment horizontal="center"/>
    </xf>
    <xf numFmtId="0" fontId="0" fillId="0" borderId="1" xfId="0" applyBorder="1"/>
    <xf numFmtId="164" fontId="2" fillId="2" borderId="29" xfId="3" applyNumberFormat="1" applyFont="1" applyFill="1" applyBorder="1" applyAlignment="1" applyProtection="1">
      <alignment horizontal="center" wrapText="1"/>
    </xf>
    <xf numFmtId="164" fontId="2" fillId="3" borderId="29" xfId="3" applyNumberFormat="1" applyFont="1" applyFill="1" applyBorder="1" applyAlignment="1" applyProtection="1">
      <alignment horizontal="center" wrapText="1"/>
    </xf>
    <xf numFmtId="0" fontId="2" fillId="0" borderId="1" xfId="3" applyNumberFormat="1" applyFont="1" applyBorder="1" applyAlignment="1" applyProtection="1">
      <alignment horizontal="center"/>
    </xf>
    <xf numFmtId="164" fontId="2" fillId="12" borderId="29" xfId="3" applyNumberFormat="1" applyFont="1" applyFill="1" applyBorder="1" applyAlignment="1" applyProtection="1">
      <alignment horizontal="center" wrapText="1"/>
    </xf>
    <xf numFmtId="0" fontId="2" fillId="0" borderId="26" xfId="3" applyNumberFormat="1" applyFont="1" applyBorder="1" applyAlignment="1" applyProtection="1">
      <alignment horizontal="center"/>
    </xf>
    <xf numFmtId="0" fontId="0" fillId="0" borderId="0" xfId="0" applyAlignment="1">
      <alignment horizontal="center" vertical="center"/>
    </xf>
    <xf numFmtId="37" fontId="2" fillId="0" borderId="27" xfId="3" applyNumberFormat="1" applyFont="1" applyFill="1" applyBorder="1" applyAlignment="1" applyProtection="1">
      <alignment horizontal="center" vertical="center"/>
    </xf>
    <xf numFmtId="168" fontId="13" fillId="0" borderId="4" xfId="3" applyNumberFormat="1" applyFont="1" applyFill="1" applyBorder="1" applyAlignment="1" applyProtection="1">
      <alignment horizontal="center" vertical="center"/>
    </xf>
    <xf numFmtId="164" fontId="2" fillId="0" borderId="27" xfId="2" applyNumberFormat="1" applyFont="1" applyFill="1" applyBorder="1" applyAlignment="1" applyProtection="1">
      <alignment horizontal="center" vertical="center"/>
    </xf>
    <xf numFmtId="43" fontId="0" fillId="0" borderId="1" xfId="0" applyNumberForma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37" fontId="3" fillId="0" borderId="30" xfId="3" applyNumberFormat="1" applyFont="1" applyBorder="1" applyAlignment="1" applyProtection="1">
      <alignment horizontal="center" vertical="center" wrapText="1"/>
    </xf>
    <xf numFmtId="37" fontId="3" fillId="0" borderId="25" xfId="3" applyNumberFormat="1" applyFont="1" applyBorder="1" applyAlignment="1" applyProtection="1">
      <alignment horizontal="center" vertical="center" wrapText="1"/>
    </xf>
    <xf numFmtId="164" fontId="3" fillId="12" borderId="30" xfId="3" applyNumberFormat="1" applyFont="1" applyFill="1" applyBorder="1" applyAlignment="1" applyProtection="1">
      <alignment horizontal="center" vertical="center" wrapText="1"/>
    </xf>
    <xf numFmtId="164" fontId="3" fillId="2" borderId="30" xfId="3" applyNumberFormat="1" applyFont="1" applyFill="1" applyBorder="1" applyAlignment="1" applyProtection="1">
      <alignment horizontal="center" vertical="center" wrapText="1"/>
    </xf>
    <xf numFmtId="164" fontId="3" fillId="3" borderId="30" xfId="3" applyNumberFormat="1" applyFont="1" applyFill="1" applyBorder="1" applyAlignment="1" applyProtection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2" fillId="13" borderId="31" xfId="3" applyNumberFormat="1" applyFont="1" applyFill="1" applyBorder="1" applyAlignment="1" applyProtection="1">
      <alignment horizontal="center"/>
    </xf>
    <xf numFmtId="37" fontId="2" fillId="0" borderId="33" xfId="3" applyNumberFormat="1" applyFont="1" applyFill="1" applyBorder="1" applyAlignment="1" applyProtection="1">
      <alignment horizontal="center"/>
    </xf>
    <xf numFmtId="168" fontId="13" fillId="0" borderId="34" xfId="3" applyNumberFormat="1" applyFont="1" applyFill="1" applyBorder="1" applyAlignment="1" applyProtection="1">
      <alignment horizontal="center"/>
    </xf>
    <xf numFmtId="37" fontId="2" fillId="0" borderId="29" xfId="3" applyNumberFormat="1" applyFont="1" applyFill="1" applyBorder="1" applyAlignment="1" applyProtection="1">
      <alignment horizontal="center" vertical="center"/>
    </xf>
    <xf numFmtId="168" fontId="13" fillId="0" borderId="24" xfId="3" applyNumberFormat="1" applyFont="1" applyFill="1" applyBorder="1" applyAlignment="1" applyProtection="1">
      <alignment horizontal="center" vertical="center"/>
    </xf>
    <xf numFmtId="164" fontId="2" fillId="0" borderId="29" xfId="2" applyNumberFormat="1" applyFont="1" applyFill="1" applyBorder="1" applyAlignment="1" applyProtection="1">
      <alignment horizontal="center" vertical="center"/>
    </xf>
    <xf numFmtId="37" fontId="2" fillId="0" borderId="0" xfId="4" applyNumberFormat="1" applyFont="1" applyAlignment="1" applyProtection="1">
      <alignment horizontal="right" vertical="center" wrapText="1"/>
    </xf>
    <xf numFmtId="39" fontId="14" fillId="0" borderId="0" xfId="3" applyNumberFormat="1" applyFont="1" applyAlignment="1" applyProtection="1">
      <alignment horizontal="center"/>
    </xf>
    <xf numFmtId="164" fontId="2" fillId="0" borderId="0" xfId="7" applyNumberFormat="1" applyFont="1" applyFill="1" applyBorder="1" applyAlignment="1" applyProtection="1">
      <alignment horizontal="center"/>
    </xf>
    <xf numFmtId="164" fontId="2" fillId="0" borderId="5" xfId="7" applyNumberFormat="1" applyFont="1" applyFill="1" applyBorder="1" applyAlignment="1" applyProtection="1">
      <alignment horizontal="center"/>
    </xf>
    <xf numFmtId="37" fontId="3" fillId="0" borderId="1" xfId="3" applyNumberFormat="1" applyFont="1" applyBorder="1" applyAlignment="1" applyProtection="1">
      <alignment horizontal="center"/>
    </xf>
    <xf numFmtId="164" fontId="2" fillId="12" borderId="29" xfId="3" applyNumberFormat="1" applyFont="1" applyFill="1" applyBorder="1" applyAlignment="1" applyProtection="1">
      <alignment horizontal="center" wrapText="1"/>
    </xf>
    <xf numFmtId="164" fontId="2" fillId="2" borderId="29" xfId="3" applyNumberFormat="1" applyFont="1" applyFill="1" applyBorder="1" applyAlignment="1" applyProtection="1">
      <alignment horizontal="center" wrapText="1"/>
    </xf>
    <xf numFmtId="164" fontId="2" fillId="3" borderId="29" xfId="3" applyNumberFormat="1" applyFont="1" applyFill="1" applyBorder="1" applyAlignment="1" applyProtection="1">
      <alignment horizontal="center" wrapText="1"/>
    </xf>
    <xf numFmtId="164" fontId="2" fillId="0" borderId="1" xfId="7" applyNumberFormat="1" applyFont="1" applyFill="1" applyBorder="1" applyAlignment="1" applyProtection="1">
      <alignment horizontal="center"/>
    </xf>
    <xf numFmtId="164" fontId="2" fillId="0" borderId="3" xfId="7" applyNumberFormat="1" applyFont="1" applyFill="1" applyBorder="1" applyAlignment="1" applyProtection="1">
      <alignment horizontal="center"/>
    </xf>
    <xf numFmtId="164" fontId="2" fillId="0" borderId="23" xfId="7" applyNumberFormat="1" applyFont="1" applyFill="1" applyBorder="1" applyAlignment="1" applyProtection="1">
      <alignment horizontal="center"/>
    </xf>
    <xf numFmtId="164" fontId="2" fillId="0" borderId="28" xfId="7" applyNumberFormat="1" applyFont="1" applyFill="1" applyBorder="1" applyAlignment="1" applyProtection="1">
      <alignment horizontal="center"/>
    </xf>
    <xf numFmtId="164" fontId="2" fillId="0" borderId="31" xfId="7" applyNumberFormat="1" applyFont="1" applyFill="1" applyBorder="1" applyAlignment="1" applyProtection="1">
      <alignment horizontal="center"/>
    </xf>
    <xf numFmtId="164" fontId="2" fillId="0" borderId="32" xfId="7" applyNumberFormat="1" applyFont="1" applyFill="1" applyBorder="1" applyAlignment="1" applyProtection="1">
      <alignment horizontal="center"/>
    </xf>
    <xf numFmtId="0" fontId="12" fillId="0" borderId="35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12" fillId="0" borderId="26" xfId="0" applyFont="1" applyBorder="1" applyAlignment="1">
      <alignment horizontal="center" vertical="center"/>
    </xf>
    <xf numFmtId="0" fontId="0" fillId="0" borderId="36" xfId="0" applyBorder="1" applyAlignment="1">
      <alignment horizontal="left" vertical="center"/>
    </xf>
    <xf numFmtId="43" fontId="0" fillId="0" borderId="0" xfId="0" applyNumberFormat="1" applyBorder="1" applyAlignment="1">
      <alignment horizontal="center" vertical="center"/>
    </xf>
    <xf numFmtId="0" fontId="0" fillId="0" borderId="30" xfId="0" applyBorder="1" applyAlignment="1">
      <alignment horizontal="left" vertical="center"/>
    </xf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12" fillId="0" borderId="30" xfId="0" applyFont="1" applyBorder="1" applyAlignment="1">
      <alignment horizontal="center" vertical="center"/>
    </xf>
    <xf numFmtId="43" fontId="12" fillId="0" borderId="25" xfId="0" applyNumberFormat="1" applyFont="1" applyBorder="1" applyAlignment="1">
      <alignment horizontal="center" vertical="center"/>
    </xf>
    <xf numFmtId="37" fontId="5" fillId="0" borderId="30" xfId="3" applyNumberFormat="1" applyFont="1" applyFill="1" applyBorder="1" applyAlignment="1" applyProtection="1">
      <alignment horizontal="center" vertical="center"/>
    </xf>
    <xf numFmtId="168" fontId="15" fillId="0" borderId="35" xfId="3" applyNumberFormat="1" applyFont="1" applyFill="1" applyBorder="1" applyAlignment="1" applyProtection="1">
      <alignment horizontal="center" vertical="center"/>
    </xf>
    <xf numFmtId="164" fontId="5" fillId="0" borderId="30" xfId="2" applyNumberFormat="1" applyFont="1" applyFill="1" applyBorder="1" applyAlignment="1" applyProtection="1">
      <alignment horizontal="center" vertical="center"/>
    </xf>
    <xf numFmtId="37" fontId="2" fillId="0" borderId="37" xfId="4" applyNumberFormat="1" applyFont="1" applyBorder="1" applyAlignment="1" applyProtection="1">
      <alignment horizontal="right"/>
    </xf>
    <xf numFmtId="165" fontId="9" fillId="6" borderId="23" xfId="5" applyNumberFormat="1" applyFont="1" applyFill="1" applyBorder="1" applyAlignment="1" applyProtection="1">
      <alignment horizontal="center"/>
    </xf>
    <xf numFmtId="165" fontId="9" fillId="6" borderId="28" xfId="5" applyNumberFormat="1" applyFont="1" applyFill="1" applyBorder="1" applyAlignment="1" applyProtection="1">
      <alignment horizontal="center"/>
    </xf>
    <xf numFmtId="37" fontId="2" fillId="0" borderId="0" xfId="4" applyNumberFormat="1" applyFont="1" applyFill="1" applyBorder="1" applyAlignment="1" applyProtection="1">
      <alignment horizontal="center"/>
    </xf>
    <xf numFmtId="37" fontId="2" fillId="0" borderId="5" xfId="4" applyNumberFormat="1" applyFont="1" applyBorder="1" applyAlignment="1" applyProtection="1">
      <alignment horizontal="right"/>
    </xf>
    <xf numFmtId="37" fontId="2" fillId="0" borderId="4" xfId="4" applyNumberFormat="1" applyFont="1" applyBorder="1" applyAlignment="1" applyProtection="1">
      <alignment horizontal="right" vertical="center"/>
    </xf>
    <xf numFmtId="37" fontId="2" fillId="0" borderId="24" xfId="4" applyNumberFormat="1" applyFont="1" applyBorder="1" applyAlignment="1" applyProtection="1">
      <alignment horizontal="right" vertical="center"/>
    </xf>
    <xf numFmtId="37" fontId="2" fillId="0" borderId="1" xfId="4" applyNumberFormat="1" applyFont="1" applyFill="1" applyBorder="1" applyAlignment="1" applyProtection="1">
      <alignment horizontal="center"/>
    </xf>
    <xf numFmtId="37" fontId="2" fillId="0" borderId="3" xfId="4" applyNumberFormat="1" applyFont="1" applyBorder="1" applyAlignment="1" applyProtection="1">
      <alignment horizontal="right"/>
    </xf>
    <xf numFmtId="0" fontId="0" fillId="0" borderId="1" xfId="0" applyBorder="1" applyAlignment="1">
      <alignment horizontal="center" vertical="center"/>
    </xf>
    <xf numFmtId="37" fontId="2" fillId="0" borderId="37" xfId="4" applyNumberFormat="1" applyFont="1" applyBorder="1" applyAlignment="1" applyProtection="1">
      <alignment horizontal="right" vertical="center" wrapText="1"/>
    </xf>
    <xf numFmtId="37" fontId="2" fillId="0" borderId="23" xfId="4" applyNumberFormat="1" applyFont="1" applyFill="1" applyBorder="1" applyAlignment="1" applyProtection="1">
      <alignment horizontal="center"/>
    </xf>
    <xf numFmtId="166" fontId="2" fillId="0" borderId="23" xfId="1" applyNumberFormat="1" applyFont="1" applyBorder="1" applyAlignment="1" applyProtection="1">
      <alignment horizontal="right"/>
    </xf>
    <xf numFmtId="37" fontId="2" fillId="0" borderId="23" xfId="4" applyNumberFormat="1" applyFont="1" applyBorder="1" applyAlignment="1" applyProtection="1">
      <alignment horizontal="right"/>
    </xf>
    <xf numFmtId="37" fontId="2" fillId="0" borderId="28" xfId="4" applyNumberFormat="1" applyFont="1" applyBorder="1" applyAlignment="1" applyProtection="1">
      <alignment horizontal="right"/>
    </xf>
    <xf numFmtId="37" fontId="2" fillId="0" borderId="24" xfId="4" applyNumberFormat="1" applyFont="1" applyBorder="1" applyAlignment="1" applyProtection="1">
      <alignment horizontal="right" vertical="center" wrapText="1"/>
    </xf>
    <xf numFmtId="164" fontId="2" fillId="0" borderId="1" xfId="2" applyNumberFormat="1" applyFont="1" applyBorder="1" applyAlignment="1" applyProtection="1">
      <alignment horizontal="right"/>
    </xf>
    <xf numFmtId="37" fontId="2" fillId="0" borderId="28" xfId="4" applyNumberFormat="1" applyFont="1" applyFill="1" applyBorder="1" applyAlignment="1" applyProtection="1">
      <alignment horizontal="right"/>
    </xf>
    <xf numFmtId="37" fontId="2" fillId="0" borderId="31" xfId="4" applyNumberFormat="1" applyFont="1" applyFill="1" applyBorder="1" applyAlignment="1" applyProtection="1">
      <alignment horizontal="center"/>
    </xf>
    <xf numFmtId="37" fontId="2" fillId="0" borderId="31" xfId="4" applyNumberFormat="1" applyFont="1" applyBorder="1" applyAlignment="1" applyProtection="1">
      <alignment horizontal="right"/>
    </xf>
    <xf numFmtId="37" fontId="2" fillId="0" borderId="32" xfId="4" applyNumberFormat="1" applyFont="1" applyBorder="1" applyAlignment="1" applyProtection="1">
      <alignment horizontal="right"/>
    </xf>
  </cellXfs>
  <cellStyles count="31">
    <cellStyle name="Comma 2" xfId="5"/>
    <cellStyle name="Comma 2 2" xfId="8"/>
    <cellStyle name="Comma 2 3" xfId="30"/>
    <cellStyle name="Comma 3" xfId="9"/>
    <cellStyle name="Currency" xfId="1" builtinId="4"/>
    <cellStyle name="Currency 2" xfId="6"/>
    <cellStyle name="Currency 2 2" xfId="10"/>
    <cellStyle name="Currency 2 2 2" xfId="11"/>
    <cellStyle name="Currency 2 3" xfId="12"/>
    <cellStyle name="Currency 3" xfId="13"/>
    <cellStyle name="Currency 4" xfId="14"/>
    <cellStyle name="Normal" xfId="0" builtinId="0"/>
    <cellStyle name="Normal 2" xfId="15"/>
    <cellStyle name="Normal 2 2" xfId="16"/>
    <cellStyle name="Normal 2 3" xfId="29"/>
    <cellStyle name="Normal 3" xfId="17"/>
    <cellStyle name="Normal 3 2" xfId="3"/>
    <cellStyle name="Normal 4" xfId="18"/>
    <cellStyle name="Normal 5" xfId="19"/>
    <cellStyle name="Normal 5 2" xfId="20"/>
    <cellStyle name="Normal 6" xfId="21"/>
    <cellStyle name="Normal 7" xfId="22"/>
    <cellStyle name="Normal 8" xfId="23"/>
    <cellStyle name="Normal 8 2" xfId="24"/>
    <cellStyle name="Normal_Rosario Meters 2006" xfId="4"/>
    <cellStyle name="Percent" xfId="2" builtinId="5"/>
    <cellStyle name="Percent 2" xfId="25"/>
    <cellStyle name="Percent 2 2" xfId="7"/>
    <cellStyle name="Percent 3" xfId="26"/>
    <cellStyle name="Percent 3 2" xfId="27"/>
    <cellStyle name="Percent 4" xfId="28"/>
  </cellStyles>
  <dxfs count="0"/>
  <tableStyles count="0" defaultTableStyle="TableStyleMedium9" defaultPivotStyle="PivotStyleLight16"/>
  <colors>
    <mruColors>
      <color rgb="FF99CCFF"/>
      <color rgb="FFCCFFCC"/>
      <color rgb="FFFFE07D"/>
      <color rgb="FF26FA26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WINNT\1999%20ciac%20depr%20Staff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UTIL\WATER\Company%20Filings\Rainier%20View%20Water%20Co.,%20Inc\Year%202009\UW-091466%20(General%20Rate%20Case)\Staff\UW-091466%20Rate%20Design%20(Large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W_COMP\Rosario\2007%20rate%20case\Worksheets\070944%20Loan%20Recalculation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IAC 99"/>
      <sheetName val="Plant 99"/>
      <sheetName val="CIAC"/>
      <sheetName val="Plant"/>
      <sheetName val="CIAC 99 HWC Staff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Input - Res"/>
      <sheetName val="Input - NonRes"/>
      <sheetName val="Output - Res"/>
      <sheetName val="Output - NonRes"/>
      <sheetName val="Res - Report"/>
      <sheetName val="Rate Design Data - NonRes"/>
      <sheetName val="NonRes - Report"/>
      <sheetName val="Rate Design Worksheet"/>
      <sheetName val="Chart - Res Monthly Usage"/>
      <sheetName val="Crossover Res"/>
      <sheetName val="Crossover NonRes"/>
      <sheetName val="Crossover-Bethel School Dist"/>
      <sheetName val="Crossover (4 Blocks)"/>
    </sheetNames>
    <sheetDataSet>
      <sheetData sheetId="0"/>
      <sheetData sheetId="1">
        <row r="156">
          <cell r="A156" t="str">
            <v>4-inch</v>
          </cell>
          <cell r="B156">
            <v>5100</v>
          </cell>
          <cell r="C156">
            <v>6500</v>
          </cell>
          <cell r="D156">
            <v>8000</v>
          </cell>
          <cell r="E156">
            <v>5800</v>
          </cell>
          <cell r="F156">
            <v>17900</v>
          </cell>
          <cell r="G156">
            <v>33300</v>
          </cell>
          <cell r="H156">
            <v>123100</v>
          </cell>
          <cell r="I156">
            <v>59800</v>
          </cell>
          <cell r="J156">
            <v>69600</v>
          </cell>
          <cell r="K156">
            <v>56800</v>
          </cell>
          <cell r="L156">
            <v>14600</v>
          </cell>
          <cell r="M156">
            <v>6800</v>
          </cell>
        </row>
        <row r="449">
          <cell r="A449" t="str">
            <v>2-inch</v>
          </cell>
          <cell r="B449">
            <v>0</v>
          </cell>
          <cell r="C449">
            <v>7400</v>
          </cell>
          <cell r="D449">
            <v>700</v>
          </cell>
          <cell r="E449">
            <v>0</v>
          </cell>
          <cell r="F449">
            <v>16800</v>
          </cell>
          <cell r="G449">
            <v>4300</v>
          </cell>
          <cell r="H449">
            <v>12900</v>
          </cell>
          <cell r="I449">
            <v>10600</v>
          </cell>
          <cell r="J449">
            <v>5200</v>
          </cell>
          <cell r="K449">
            <v>5400</v>
          </cell>
          <cell r="L449">
            <v>6900</v>
          </cell>
          <cell r="M449">
            <v>3100</v>
          </cell>
        </row>
        <row r="450">
          <cell r="A450" t="str">
            <v>2-inch</v>
          </cell>
          <cell r="B450">
            <v>0</v>
          </cell>
          <cell r="C450">
            <v>100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</row>
        <row r="451">
          <cell r="A451" t="str">
            <v>2-inch</v>
          </cell>
          <cell r="B451">
            <v>18000</v>
          </cell>
          <cell r="C451">
            <v>19800</v>
          </cell>
          <cell r="D451">
            <v>18600</v>
          </cell>
          <cell r="E451">
            <v>22500</v>
          </cell>
          <cell r="F451">
            <v>22200</v>
          </cell>
          <cell r="G451">
            <v>27700</v>
          </cell>
          <cell r="H451">
            <v>25000</v>
          </cell>
          <cell r="I451">
            <v>17800</v>
          </cell>
          <cell r="J451">
            <v>18600</v>
          </cell>
          <cell r="K451">
            <v>18300</v>
          </cell>
          <cell r="L451">
            <v>20100</v>
          </cell>
          <cell r="M451">
            <v>17200</v>
          </cell>
        </row>
        <row r="452">
          <cell r="A452" t="str">
            <v>2-inch</v>
          </cell>
          <cell r="B452">
            <v>43400</v>
          </cell>
          <cell r="C452">
            <v>42500</v>
          </cell>
          <cell r="D452">
            <v>42300</v>
          </cell>
          <cell r="E452">
            <v>38800</v>
          </cell>
          <cell r="F452">
            <v>41200</v>
          </cell>
          <cell r="G452">
            <v>51000</v>
          </cell>
          <cell r="H452">
            <v>85100</v>
          </cell>
          <cell r="I452">
            <v>98600</v>
          </cell>
          <cell r="J452">
            <v>71100</v>
          </cell>
          <cell r="K452">
            <v>52700</v>
          </cell>
          <cell r="L452">
            <v>52700</v>
          </cell>
          <cell r="M452">
            <v>0</v>
          </cell>
        </row>
        <row r="453">
          <cell r="A453" t="str">
            <v>1 1/2-inch</v>
          </cell>
          <cell r="B453">
            <v>6500</v>
          </cell>
          <cell r="C453">
            <v>4800</v>
          </cell>
          <cell r="D453">
            <v>5400</v>
          </cell>
          <cell r="E453">
            <v>6700</v>
          </cell>
          <cell r="F453">
            <v>9500</v>
          </cell>
          <cell r="G453">
            <v>6100</v>
          </cell>
          <cell r="H453">
            <v>7200</v>
          </cell>
          <cell r="I453">
            <v>8100</v>
          </cell>
          <cell r="J453">
            <v>7700</v>
          </cell>
          <cell r="K453">
            <v>8300</v>
          </cell>
          <cell r="L453">
            <v>6600</v>
          </cell>
          <cell r="M453">
            <v>1800</v>
          </cell>
        </row>
        <row r="454">
          <cell r="A454" t="str">
            <v>1-inch</v>
          </cell>
          <cell r="B454">
            <v>4600</v>
          </cell>
          <cell r="C454">
            <v>10400</v>
          </cell>
          <cell r="D454">
            <v>8100</v>
          </cell>
          <cell r="E454">
            <v>4200</v>
          </cell>
          <cell r="F454">
            <v>11400</v>
          </cell>
          <cell r="G454">
            <v>22900</v>
          </cell>
          <cell r="H454">
            <v>32700</v>
          </cell>
          <cell r="I454">
            <v>43900</v>
          </cell>
          <cell r="J454">
            <v>20800</v>
          </cell>
          <cell r="K454">
            <v>20800</v>
          </cell>
          <cell r="L454">
            <v>5400</v>
          </cell>
          <cell r="M454">
            <v>5000</v>
          </cell>
        </row>
        <row r="455">
          <cell r="A455" t="str">
            <v>2-inch</v>
          </cell>
          <cell r="B455">
            <v>7200</v>
          </cell>
          <cell r="C455">
            <v>10700</v>
          </cell>
          <cell r="D455">
            <v>11200</v>
          </cell>
          <cell r="E455">
            <v>7800</v>
          </cell>
          <cell r="F455">
            <v>13200</v>
          </cell>
          <cell r="G455">
            <v>56700</v>
          </cell>
          <cell r="H455">
            <v>161300</v>
          </cell>
          <cell r="I455">
            <v>208400</v>
          </cell>
          <cell r="J455">
            <v>70400</v>
          </cell>
          <cell r="K455">
            <v>57300</v>
          </cell>
          <cell r="L455">
            <v>11400</v>
          </cell>
          <cell r="M455">
            <v>0</v>
          </cell>
        </row>
        <row r="456">
          <cell r="A456" t="str">
            <v>3-inch</v>
          </cell>
          <cell r="B456">
            <v>4600</v>
          </cell>
          <cell r="C456">
            <v>8100</v>
          </cell>
          <cell r="D456">
            <v>5700</v>
          </cell>
          <cell r="E456">
            <v>4800</v>
          </cell>
          <cell r="F456">
            <v>7400</v>
          </cell>
          <cell r="G456">
            <v>7200</v>
          </cell>
          <cell r="H456">
            <v>2800</v>
          </cell>
          <cell r="I456">
            <v>1100</v>
          </cell>
          <cell r="J456">
            <v>4000</v>
          </cell>
          <cell r="K456">
            <v>7800</v>
          </cell>
          <cell r="L456">
            <v>6600</v>
          </cell>
          <cell r="M456">
            <v>5700</v>
          </cell>
        </row>
        <row r="457">
          <cell r="A457" t="str">
            <v>3-inch</v>
          </cell>
          <cell r="B457">
            <v>800</v>
          </cell>
          <cell r="C457">
            <v>1400</v>
          </cell>
          <cell r="D457">
            <v>1200</v>
          </cell>
          <cell r="E457">
            <v>1000</v>
          </cell>
          <cell r="F457">
            <v>1400</v>
          </cell>
          <cell r="G457">
            <v>1500</v>
          </cell>
          <cell r="H457">
            <v>2500</v>
          </cell>
          <cell r="I457">
            <v>1700</v>
          </cell>
          <cell r="J457">
            <v>2000</v>
          </cell>
          <cell r="K457">
            <v>1900</v>
          </cell>
          <cell r="L457">
            <v>1000</v>
          </cell>
          <cell r="M457">
            <v>900</v>
          </cell>
        </row>
        <row r="458">
          <cell r="A458" t="str">
            <v>3-inch</v>
          </cell>
          <cell r="B458">
            <v>3300</v>
          </cell>
          <cell r="C458">
            <v>4800</v>
          </cell>
          <cell r="D458">
            <v>4800</v>
          </cell>
          <cell r="E458">
            <v>4800</v>
          </cell>
          <cell r="F458">
            <v>6300</v>
          </cell>
          <cell r="G458">
            <v>39900</v>
          </cell>
          <cell r="H458">
            <v>70300</v>
          </cell>
          <cell r="I458">
            <v>118900</v>
          </cell>
          <cell r="J458">
            <v>56800</v>
          </cell>
          <cell r="K458">
            <v>77200</v>
          </cell>
          <cell r="L458">
            <v>6200</v>
          </cell>
          <cell r="M458">
            <v>4600</v>
          </cell>
        </row>
        <row r="459">
          <cell r="A459" t="str">
            <v>3/4-inch</v>
          </cell>
          <cell r="B459">
            <v>0</v>
          </cell>
          <cell r="C459">
            <v>0</v>
          </cell>
          <cell r="D459">
            <v>0</v>
          </cell>
          <cell r="E459">
            <v>0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  <cell r="M459">
            <v>0</v>
          </cell>
        </row>
        <row r="461">
          <cell r="A461" t="str">
            <v>3/4-inch</v>
          </cell>
          <cell r="B461">
            <v>0</v>
          </cell>
          <cell r="C461">
            <v>0</v>
          </cell>
          <cell r="D461">
            <v>0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M461">
            <v>0</v>
          </cell>
        </row>
        <row r="462">
          <cell r="A462" t="str">
            <v>3/4-inch</v>
          </cell>
          <cell r="B462">
            <v>0</v>
          </cell>
          <cell r="C462">
            <v>100</v>
          </cell>
          <cell r="D462">
            <v>0</v>
          </cell>
          <cell r="E462">
            <v>100</v>
          </cell>
          <cell r="F462">
            <v>0</v>
          </cell>
          <cell r="G462">
            <v>0</v>
          </cell>
          <cell r="H462">
            <v>100</v>
          </cell>
          <cell r="I462">
            <v>0</v>
          </cell>
          <cell r="J462">
            <v>100</v>
          </cell>
          <cell r="K462">
            <v>0</v>
          </cell>
          <cell r="L462">
            <v>0</v>
          </cell>
          <cell r="M462">
            <v>0</v>
          </cell>
        </row>
        <row r="463">
          <cell r="A463" t="str">
            <v>3-inch</v>
          </cell>
          <cell r="B463">
            <v>7900</v>
          </cell>
          <cell r="C463">
            <v>6200</v>
          </cell>
          <cell r="D463">
            <v>5800</v>
          </cell>
          <cell r="E463">
            <v>5300</v>
          </cell>
          <cell r="F463">
            <v>7500</v>
          </cell>
          <cell r="G463">
            <v>7000</v>
          </cell>
          <cell r="H463">
            <v>600</v>
          </cell>
          <cell r="I463">
            <v>900</v>
          </cell>
          <cell r="J463">
            <v>4500</v>
          </cell>
          <cell r="K463">
            <v>6500</v>
          </cell>
          <cell r="L463">
            <v>6500</v>
          </cell>
          <cell r="M463">
            <v>0</v>
          </cell>
        </row>
        <row r="464">
          <cell r="A464" t="str">
            <v>3/4-inch</v>
          </cell>
          <cell r="B464">
            <v>2200</v>
          </cell>
          <cell r="C464">
            <v>8400</v>
          </cell>
          <cell r="D464">
            <v>5900</v>
          </cell>
          <cell r="E464">
            <v>3000</v>
          </cell>
          <cell r="F464">
            <v>8900</v>
          </cell>
          <cell r="G464">
            <v>7200</v>
          </cell>
          <cell r="H464">
            <v>900</v>
          </cell>
          <cell r="I464">
            <v>400</v>
          </cell>
          <cell r="J464">
            <v>3900</v>
          </cell>
          <cell r="K464">
            <v>8200</v>
          </cell>
          <cell r="L464">
            <v>6800</v>
          </cell>
          <cell r="M464">
            <v>4800</v>
          </cell>
        </row>
        <row r="466">
          <cell r="A466" t="str">
            <v>3-inch</v>
          </cell>
          <cell r="B466">
            <v>3600</v>
          </cell>
          <cell r="C466">
            <v>6000</v>
          </cell>
          <cell r="D466">
            <v>6000</v>
          </cell>
          <cell r="E466">
            <v>5500</v>
          </cell>
          <cell r="F466">
            <v>6900</v>
          </cell>
          <cell r="G466">
            <v>8500</v>
          </cell>
          <cell r="H466">
            <v>5600</v>
          </cell>
          <cell r="I466">
            <v>10400</v>
          </cell>
          <cell r="J466">
            <v>7700</v>
          </cell>
          <cell r="K466">
            <v>11600</v>
          </cell>
          <cell r="L466">
            <v>7500</v>
          </cell>
          <cell r="M466">
            <v>5400</v>
          </cell>
        </row>
        <row r="467">
          <cell r="A467" t="str">
            <v>3-inch</v>
          </cell>
          <cell r="B467">
            <v>4500</v>
          </cell>
          <cell r="C467">
            <v>7200</v>
          </cell>
          <cell r="D467">
            <v>7400</v>
          </cell>
          <cell r="E467">
            <v>5800</v>
          </cell>
          <cell r="F467">
            <v>7300</v>
          </cell>
          <cell r="G467">
            <v>8300</v>
          </cell>
          <cell r="H467">
            <v>4100</v>
          </cell>
          <cell r="I467">
            <v>600</v>
          </cell>
          <cell r="J467">
            <v>1000</v>
          </cell>
          <cell r="K467">
            <v>14600</v>
          </cell>
          <cell r="L467">
            <v>11000</v>
          </cell>
          <cell r="M467">
            <v>8800</v>
          </cell>
        </row>
        <row r="468">
          <cell r="A468" t="str">
            <v>3-inch</v>
          </cell>
          <cell r="B468">
            <v>24800</v>
          </cell>
          <cell r="C468">
            <v>35800</v>
          </cell>
          <cell r="D468">
            <v>26200</v>
          </cell>
          <cell r="E468">
            <v>26000</v>
          </cell>
          <cell r="F468">
            <v>26500</v>
          </cell>
          <cell r="G468">
            <v>30700</v>
          </cell>
          <cell r="H468">
            <v>23800</v>
          </cell>
          <cell r="I468">
            <v>26900</v>
          </cell>
          <cell r="J468">
            <v>27100</v>
          </cell>
          <cell r="K468">
            <v>25200</v>
          </cell>
          <cell r="L468">
            <v>35100</v>
          </cell>
          <cell r="M468">
            <v>35500</v>
          </cell>
        </row>
        <row r="469">
          <cell r="A469" t="str">
            <v>3-inch</v>
          </cell>
          <cell r="B469">
            <v>27100</v>
          </cell>
          <cell r="C469">
            <v>33500</v>
          </cell>
          <cell r="D469">
            <v>40900</v>
          </cell>
          <cell r="E469">
            <v>30000</v>
          </cell>
          <cell r="F469">
            <v>83200</v>
          </cell>
          <cell r="G469">
            <v>132300</v>
          </cell>
          <cell r="H469">
            <v>277000</v>
          </cell>
          <cell r="I469">
            <v>152700</v>
          </cell>
          <cell r="J469">
            <v>192500</v>
          </cell>
          <cell r="K469">
            <v>204800</v>
          </cell>
          <cell r="L469">
            <v>66500</v>
          </cell>
          <cell r="M469">
            <v>36600</v>
          </cell>
        </row>
        <row r="470">
          <cell r="A470" t="str">
            <v>4-inch</v>
          </cell>
          <cell r="B470">
            <v>0</v>
          </cell>
          <cell r="C470">
            <v>0</v>
          </cell>
          <cell r="D470">
            <v>0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</row>
        <row r="471">
          <cell r="A471" t="str">
            <v>4-inch</v>
          </cell>
          <cell r="B471">
            <v>7600</v>
          </cell>
          <cell r="C471">
            <v>15800</v>
          </cell>
          <cell r="D471">
            <v>12800</v>
          </cell>
          <cell r="E471">
            <v>10400</v>
          </cell>
          <cell r="F471">
            <v>29100</v>
          </cell>
          <cell r="G471">
            <v>49100</v>
          </cell>
          <cell r="H471">
            <v>125800</v>
          </cell>
          <cell r="I471">
            <v>98600</v>
          </cell>
          <cell r="J471">
            <v>99000</v>
          </cell>
          <cell r="K471">
            <v>62300</v>
          </cell>
          <cell r="L471">
            <v>10600</v>
          </cell>
          <cell r="M471">
            <v>7800</v>
          </cell>
        </row>
        <row r="472">
          <cell r="A472" t="str">
            <v>6-inch</v>
          </cell>
          <cell r="B472">
            <v>0</v>
          </cell>
          <cell r="C472">
            <v>0</v>
          </cell>
          <cell r="D472">
            <v>0</v>
          </cell>
          <cell r="E472">
            <v>0</v>
          </cell>
          <cell r="F472">
            <v>1300</v>
          </cell>
          <cell r="G472">
            <v>2200</v>
          </cell>
          <cell r="H472">
            <v>9400</v>
          </cell>
          <cell r="I472">
            <v>18400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</row>
        <row r="473">
          <cell r="A473" t="str">
            <v>6-inch</v>
          </cell>
          <cell r="B473">
            <v>1300</v>
          </cell>
          <cell r="C473">
            <v>1100</v>
          </cell>
          <cell r="D473">
            <v>1500</v>
          </cell>
          <cell r="E473">
            <v>1100</v>
          </cell>
          <cell r="F473">
            <v>2100</v>
          </cell>
          <cell r="G473">
            <v>4000</v>
          </cell>
          <cell r="H473">
            <v>3700</v>
          </cell>
          <cell r="I473">
            <v>4300</v>
          </cell>
          <cell r="J473">
            <v>3800</v>
          </cell>
          <cell r="K473">
            <v>3000</v>
          </cell>
          <cell r="L473">
            <v>900</v>
          </cell>
          <cell r="M473">
            <v>1600</v>
          </cell>
        </row>
        <row r="475">
          <cell r="A475" t="str">
            <v>6-inch</v>
          </cell>
          <cell r="B475">
            <v>200</v>
          </cell>
          <cell r="C475">
            <v>0</v>
          </cell>
          <cell r="D475">
            <v>100</v>
          </cell>
          <cell r="E475">
            <v>100</v>
          </cell>
          <cell r="F475">
            <v>9800</v>
          </cell>
          <cell r="G475">
            <v>57500</v>
          </cell>
          <cell r="H475">
            <v>103600</v>
          </cell>
          <cell r="I475">
            <v>217300</v>
          </cell>
          <cell r="J475">
            <v>82400</v>
          </cell>
          <cell r="K475">
            <v>47200</v>
          </cell>
          <cell r="L475">
            <v>100</v>
          </cell>
          <cell r="M475">
            <v>100</v>
          </cell>
        </row>
      </sheetData>
      <sheetData sheetId="2"/>
      <sheetData sheetId="3">
        <row r="4">
          <cell r="C4">
            <v>11.55</v>
          </cell>
        </row>
        <row r="5">
          <cell r="C5">
            <v>0.85</v>
          </cell>
          <cell r="E5">
            <v>600</v>
          </cell>
        </row>
        <row r="7">
          <cell r="C7">
            <v>1.5</v>
          </cell>
          <cell r="E7">
            <v>3000</v>
          </cell>
        </row>
        <row r="9">
          <cell r="C9">
            <v>2.15</v>
          </cell>
        </row>
        <row r="12">
          <cell r="C12">
            <v>14.4375</v>
          </cell>
          <cell r="H12">
            <v>86.625</v>
          </cell>
        </row>
        <row r="20">
          <cell r="C20">
            <v>28.875</v>
          </cell>
          <cell r="H20">
            <v>144.375</v>
          </cell>
        </row>
        <row r="28">
          <cell r="C28">
            <v>46.2</v>
          </cell>
          <cell r="H28">
            <v>288.75</v>
          </cell>
        </row>
      </sheetData>
      <sheetData sheetId="4"/>
      <sheetData sheetId="5"/>
      <sheetData sheetId="6">
        <row r="9">
          <cell r="D9" t="str">
            <v>Base</v>
          </cell>
          <cell r="E9">
            <v>11.55</v>
          </cell>
          <cell r="G9">
            <v>0</v>
          </cell>
          <cell r="I9">
            <v>14.4375</v>
          </cell>
          <cell r="J9">
            <v>28.875</v>
          </cell>
          <cell r="K9">
            <v>46.2</v>
          </cell>
          <cell r="L9">
            <v>86.625</v>
          </cell>
          <cell r="M9">
            <v>144.375</v>
          </cell>
          <cell r="N9">
            <v>288.75</v>
          </cell>
        </row>
        <row r="10">
          <cell r="E10">
            <v>0.85</v>
          </cell>
          <cell r="G10">
            <v>600</v>
          </cell>
          <cell r="I10">
            <v>1500</v>
          </cell>
          <cell r="J10">
            <v>3000</v>
          </cell>
          <cell r="K10">
            <v>4800</v>
          </cell>
          <cell r="L10">
            <v>9000</v>
          </cell>
          <cell r="M10">
            <v>15000</v>
          </cell>
          <cell r="N10">
            <v>30000</v>
          </cell>
        </row>
        <row r="12">
          <cell r="E12">
            <v>1.5</v>
          </cell>
          <cell r="G12">
            <v>3000</v>
          </cell>
          <cell r="I12">
            <v>7500</v>
          </cell>
          <cell r="J12">
            <v>15000</v>
          </cell>
          <cell r="K12">
            <v>24000</v>
          </cell>
          <cell r="L12">
            <v>45000</v>
          </cell>
          <cell r="M12">
            <v>75000</v>
          </cell>
          <cell r="N12">
            <v>150000</v>
          </cell>
        </row>
        <row r="14">
          <cell r="E14">
            <v>2.15</v>
          </cell>
          <cell r="G14">
            <v>3001</v>
          </cell>
          <cell r="I14">
            <v>7501</v>
          </cell>
          <cell r="J14">
            <v>15001</v>
          </cell>
          <cell r="K14">
            <v>24001</v>
          </cell>
          <cell r="L14">
            <v>45001</v>
          </cell>
          <cell r="M14">
            <v>75001</v>
          </cell>
          <cell r="N14">
            <v>150001</v>
          </cell>
        </row>
        <row r="19">
          <cell r="I19">
            <v>2.5</v>
          </cell>
          <cell r="J19">
            <v>5</v>
          </cell>
          <cell r="K19">
            <v>8</v>
          </cell>
          <cell r="L19">
            <v>15</v>
          </cell>
          <cell r="M19">
            <v>25</v>
          </cell>
          <cell r="N19">
            <v>50</v>
          </cell>
        </row>
        <row r="22">
          <cell r="I22">
            <v>100</v>
          </cell>
          <cell r="K22" t="str">
            <v>Monthly</v>
          </cell>
        </row>
        <row r="48">
          <cell r="Q48">
            <v>485519.8000000004</v>
          </cell>
        </row>
      </sheetData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Prime"/>
      <sheetName val="Amortization Table"/>
      <sheetName val="Amortization Table (2)"/>
    </sheetNames>
    <sheetDataSet>
      <sheetData sheetId="0"/>
      <sheetData sheetId="1">
        <row r="18">
          <cell r="F18">
            <v>127794.2761418313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I44"/>
  <sheetViews>
    <sheetView tabSelected="1" workbookViewId="0">
      <selection activeCell="A33" sqref="A33"/>
    </sheetView>
  </sheetViews>
  <sheetFormatPr defaultColWidth="35.28515625" defaultRowHeight="15"/>
  <cols>
    <col min="1" max="1" width="23.28515625" style="128" bestFit="1" customWidth="1"/>
    <col min="2" max="2" width="11.140625" style="128" bestFit="1" customWidth="1"/>
    <col min="3" max="3" width="13.85546875" style="128" bestFit="1" customWidth="1"/>
    <col min="4" max="4" width="16.5703125" style="128" bestFit="1" customWidth="1"/>
    <col min="5" max="5" width="18.28515625" style="128" bestFit="1" customWidth="1"/>
    <col min="6" max="6" width="27" style="128" bestFit="1" customWidth="1"/>
    <col min="7" max="7" width="18.140625" style="128" bestFit="1" customWidth="1"/>
    <col min="8" max="8" width="25" style="128" bestFit="1" customWidth="1"/>
    <col min="9" max="9" width="16.7109375" style="128" bestFit="1" customWidth="1"/>
    <col min="10" max="16384" width="35.28515625" style="128"/>
  </cols>
  <sheetData>
    <row r="2" spans="1:9">
      <c r="A2" s="160" t="s">
        <v>99</v>
      </c>
      <c r="B2" s="161"/>
      <c r="C2" s="161"/>
      <c r="D2" s="161"/>
      <c r="E2" s="161"/>
      <c r="F2" s="161"/>
      <c r="G2" s="161"/>
      <c r="H2" s="161"/>
      <c r="I2" s="162"/>
    </row>
    <row r="3" spans="1:9" s="139" customFormat="1">
      <c r="A3" s="134" t="s">
        <v>80</v>
      </c>
      <c r="B3" s="134" t="s">
        <v>46</v>
      </c>
      <c r="C3" s="135" t="s">
        <v>62</v>
      </c>
      <c r="D3" s="136" t="s">
        <v>71</v>
      </c>
      <c r="E3" s="136" t="s">
        <v>58</v>
      </c>
      <c r="F3" s="137" t="s">
        <v>72</v>
      </c>
      <c r="G3" s="137" t="s">
        <v>59</v>
      </c>
      <c r="H3" s="138" t="s">
        <v>73</v>
      </c>
      <c r="I3" s="138" t="s">
        <v>60</v>
      </c>
    </row>
    <row r="4" spans="1:9">
      <c r="A4" s="163" t="str">
        <f>'Rate Design - NonRes - 2008'!A6</f>
        <v>Graham (98727900)</v>
      </c>
      <c r="B4" s="164" t="s">
        <v>52</v>
      </c>
      <c r="C4" s="129">
        <f>'Monthly Crossover - Dist'!B17</f>
        <v>78700</v>
      </c>
      <c r="D4" s="130">
        <f>'Monthly Crossover - Dist'!C17</f>
        <v>807.55</v>
      </c>
      <c r="E4" s="131">
        <f>'Monthly Crossover - Dist'!D17</f>
        <v>1.283635688192682</v>
      </c>
      <c r="F4" s="130">
        <f>'Monthly Crossover - Dist'!F17</f>
        <v>1844.1500000000003</v>
      </c>
      <c r="G4" s="131">
        <f>'Monthly Crossover - Dist'!G17</f>
        <v>-0.29463438440473944</v>
      </c>
      <c r="H4" s="130">
        <f>'Monthly Crossover - Dist'!I17</f>
        <v>1300.8</v>
      </c>
      <c r="I4" s="131">
        <f>'Monthly Crossover - Dist'!J17</f>
        <v>0.61079809299733767</v>
      </c>
    </row>
    <row r="5" spans="1:9">
      <c r="A5" s="163" t="str">
        <f>'Rate Design - NonRes - 2008'!A7</f>
        <v>Liberty (6534428)</v>
      </c>
      <c r="B5" s="164" t="s">
        <v>51</v>
      </c>
      <c r="C5" s="129">
        <f>'Monthly Crossover - Dist'!B32</f>
        <v>190200</v>
      </c>
      <c r="D5" s="130">
        <f>'Monthly Crossover - Dist'!C32</f>
        <v>1755.2999999999997</v>
      </c>
      <c r="E5" s="131">
        <f>'Monthly Crossover - Dist'!D32</f>
        <v>1.1006665527260302</v>
      </c>
      <c r="F5" s="130">
        <f>'Monthly Crossover - Dist'!F32</f>
        <v>3687.3</v>
      </c>
      <c r="G5" s="131">
        <f>'Monthly Crossover - Dist'!G32</f>
        <v>-1.5336425026442285E-2</v>
      </c>
      <c r="H5" s="130">
        <f>'Monthly Crossover - Dist'!I32</f>
        <v>3630.7499999999995</v>
      </c>
      <c r="I5" s="131">
        <f>'Monthly Crossover - Dist'!J32</f>
        <v>1.0684498376345923</v>
      </c>
    </row>
    <row r="6" spans="1:9">
      <c r="A6" s="163" t="str">
        <f>'Rate Design - NonRes - 2008'!A8</f>
        <v>Nelson (6564785)</v>
      </c>
      <c r="B6" s="164" t="s">
        <v>53</v>
      </c>
      <c r="C6" s="129">
        <f>'Monthly Crossover - Dist'!B197</f>
        <v>100</v>
      </c>
      <c r="D6" s="130">
        <f>'Monthly Crossover - Dist'!C197</f>
        <v>189.60000000000002</v>
      </c>
      <c r="E6" s="131">
        <f>'Monthly Crossover - Dist'!D197</f>
        <v>5.1824894514767932</v>
      </c>
      <c r="F6" s="130">
        <f>'Monthly Crossover - Dist'!F197</f>
        <v>1172.2</v>
      </c>
      <c r="G6" s="131">
        <f>'Monthly Crossover - Dist'!G197</f>
        <v>-0.5263180344651085</v>
      </c>
      <c r="H6" s="130">
        <f>'Monthly Crossover - Dist'!I197</f>
        <v>555.24999999999989</v>
      </c>
      <c r="I6" s="131">
        <f>'Monthly Crossover - Dist'!J197</f>
        <v>1.9285337552742607</v>
      </c>
    </row>
    <row r="7" spans="1:9">
      <c r="A7" s="163" t="str">
        <f>'Rate Design - NonRes - 2008'!A9</f>
        <v>Centennial (3763917)</v>
      </c>
      <c r="B7" s="164" t="s">
        <v>53</v>
      </c>
      <c r="C7" s="129">
        <f>'Monthly Crossover - Dist'!B212</f>
        <v>73300</v>
      </c>
      <c r="D7" s="130">
        <f>'Monthly Crossover - Dist'!C212</f>
        <v>770.15000000000009</v>
      </c>
      <c r="E7" s="131">
        <f>'Monthly Crossover - Dist'!D212</f>
        <v>2.2263195481399722</v>
      </c>
      <c r="F7" s="130">
        <f>'Monthly Crossover - Dist'!F212</f>
        <v>2484.75</v>
      </c>
      <c r="G7" s="131">
        <f>'Monthly Crossover - Dist'!G212</f>
        <v>-0.44346513733776038</v>
      </c>
      <c r="H7" s="130">
        <f>'Monthly Crossover - Dist'!I212</f>
        <v>1382.85</v>
      </c>
      <c r="I7" s="131">
        <f>'Monthly Crossover - Dist'!J212</f>
        <v>0.79555930662857854</v>
      </c>
    </row>
    <row r="8" spans="1:9">
      <c r="A8" s="163" t="str">
        <f>'Rate Design - NonRes - 2008'!A10</f>
        <v>Liberty (6765693)</v>
      </c>
      <c r="B8" s="164" t="s">
        <v>53</v>
      </c>
      <c r="C8" s="129">
        <f>'Monthly Crossover - Dist'!B227</f>
        <v>245800</v>
      </c>
      <c r="D8" s="130">
        <f>'Monthly Crossover - Dist'!C227</f>
        <v>2227.8999999999996</v>
      </c>
      <c r="E8" s="131">
        <f>'Monthly Crossover - Dist'!D227</f>
        <v>1.5438753983571978</v>
      </c>
      <c r="F8" s="130">
        <f>'Monthly Crossover - Dist'!F227</f>
        <v>5667.5</v>
      </c>
      <c r="G8" s="131">
        <f>'Monthly Crossover - Dist'!G227</f>
        <v>-0.31229819144243492</v>
      </c>
      <c r="H8" s="130">
        <f>'Monthly Crossover - Dist'!I227</f>
        <v>3897.55</v>
      </c>
      <c r="I8" s="131">
        <f>'Monthly Crossover - Dist'!J227</f>
        <v>0.74942771219534132</v>
      </c>
    </row>
    <row r="9" spans="1:9">
      <c r="A9" s="163" t="str">
        <f>'Rate Design - NonRes - 2008'!A11</f>
        <v>North Star (2431956)</v>
      </c>
      <c r="B9" s="164" t="s">
        <v>53</v>
      </c>
      <c r="C9" s="129">
        <f>'Monthly Crossover - Dist'!B242</f>
        <v>619400</v>
      </c>
      <c r="D9" s="130">
        <f>'Monthly Crossover - Dist'!C242</f>
        <v>5407.75</v>
      </c>
      <c r="E9" s="131">
        <f>'Monthly Crossover - Dist'!D242</f>
        <v>1.3269104525911883</v>
      </c>
      <c r="F9" s="130">
        <f>'Monthly Crossover - Dist'!F242</f>
        <v>12583.349999999999</v>
      </c>
      <c r="G9" s="131">
        <f>'Monthly Crossover - Dist'!G242</f>
        <v>-6.1275415529250907E-2</v>
      </c>
      <c r="H9" s="130">
        <f>'Monthly Crossover - Dist'!I242</f>
        <v>11812.3</v>
      </c>
      <c r="I9" s="131">
        <f>'Monthly Crossover - Dist'!J242</f>
        <v>1.1843280477093059</v>
      </c>
    </row>
    <row r="10" spans="1:9">
      <c r="A10" s="163" t="str">
        <f>'Rate Design - NonRes - 2008'!A12</f>
        <v>Nelson (6564782)</v>
      </c>
      <c r="B10" s="164" t="s">
        <v>53</v>
      </c>
      <c r="C10" s="129">
        <f>'Monthly Crossover - Dist'!B257</f>
        <v>615600</v>
      </c>
      <c r="D10" s="130">
        <f>'Monthly Crossover - Dist'!C257</f>
        <v>5375.45</v>
      </c>
      <c r="E10" s="131">
        <f>'Monthly Crossover - Dist'!D257</f>
        <v>1.3278144155373037</v>
      </c>
      <c r="F10" s="130">
        <f>'Monthly Crossover - Dist'!F257</f>
        <v>12513.05</v>
      </c>
      <c r="G10" s="131">
        <f>'Monthly Crossover - Dist'!G257</f>
        <v>-1.9675458820990799E-2</v>
      </c>
      <c r="H10" s="130">
        <f>'Monthly Crossover - Dist'!I257</f>
        <v>12266.85</v>
      </c>
      <c r="I10" s="131">
        <f>'Monthly Crossover - Dist'!J257</f>
        <v>1.2820135988614909</v>
      </c>
    </row>
    <row r="11" spans="1:9">
      <c r="A11" s="163" t="str">
        <f>'Rate Design - NonRes - 2008'!A13</f>
        <v>Cougar Mtn (3311134)</v>
      </c>
      <c r="B11" s="164" t="s">
        <v>85</v>
      </c>
      <c r="C11" s="129">
        <f>'Monthly Crossover - Dist'!B47</f>
        <v>0</v>
      </c>
      <c r="D11" s="130">
        <f>'Monthly Crossover - Dist'!C47</f>
        <v>189.60000000000002</v>
      </c>
      <c r="E11" s="131">
        <f>'Monthly Crossover - Dist'!D47</f>
        <v>-0.22784810126582286</v>
      </c>
      <c r="F11" s="130">
        <f>'Monthly Crossover - Dist'!F47</f>
        <v>146.4</v>
      </c>
      <c r="G11" s="131">
        <f>'Monthly Crossover - Dist'!G47</f>
        <v>-5.3278688524590237E-2</v>
      </c>
      <c r="H11" s="130">
        <f>'Monthly Crossover - Dist'!I47</f>
        <v>138.6</v>
      </c>
      <c r="I11" s="131">
        <f>'Monthly Crossover - Dist'!J47</f>
        <v>-0.268987341772152</v>
      </c>
    </row>
    <row r="12" spans="1:9">
      <c r="A12" s="163" t="str">
        <f>'Rate Design - NonRes - 2008'!A14</f>
        <v>Pioneer Valley (4353605)</v>
      </c>
      <c r="B12" s="164" t="s">
        <v>85</v>
      </c>
      <c r="C12" s="129">
        <f>'Monthly Crossover - Dist'!B62</f>
        <v>0</v>
      </c>
      <c r="D12" s="130">
        <f>'Monthly Crossover - Dist'!C62</f>
        <v>189.60000000000002</v>
      </c>
      <c r="E12" s="131">
        <f>'Monthly Crossover - Dist'!D62</f>
        <v>-0.22784810126582286</v>
      </c>
      <c r="F12" s="130">
        <f>'Monthly Crossover - Dist'!F62</f>
        <v>146.4</v>
      </c>
      <c r="G12" s="131">
        <f>'Monthly Crossover - Dist'!G62</f>
        <v>-5.3278688524590237E-2</v>
      </c>
      <c r="H12" s="130">
        <f>'Monthly Crossover - Dist'!I62</f>
        <v>138.6</v>
      </c>
      <c r="I12" s="131">
        <f>'Monthly Crossover - Dist'!J62</f>
        <v>-0.268987341772152</v>
      </c>
    </row>
    <row r="13" spans="1:9">
      <c r="A13" s="163" t="str">
        <f>'Rate Design - NonRes - 2008'!A15</f>
        <v>Pioneer Valley (5209323)</v>
      </c>
      <c r="B13" s="164" t="s">
        <v>85</v>
      </c>
      <c r="C13" s="129">
        <f>'Monthly Crossover - Dist'!B77</f>
        <v>400</v>
      </c>
      <c r="D13" s="130">
        <f>'Monthly Crossover - Dist'!C77</f>
        <v>189.60000000000002</v>
      </c>
      <c r="E13" s="131">
        <f>'Monthly Crossover - Dist'!D77</f>
        <v>-0.20886075949367114</v>
      </c>
      <c r="F13" s="130">
        <f>'Monthly Crossover - Dist'!F77</f>
        <v>149.99999999999997</v>
      </c>
      <c r="G13" s="131">
        <f>'Monthly Crossover - Dist'!G77</f>
        <v>-5.3333333333332962E-2</v>
      </c>
      <c r="H13" s="130">
        <f>'Monthly Crossover - Dist'!I77</f>
        <v>142.00000000000003</v>
      </c>
      <c r="I13" s="131">
        <f>'Monthly Crossover - Dist'!J77</f>
        <v>-0.25105485232067504</v>
      </c>
    </row>
    <row r="14" spans="1:9">
      <c r="A14" s="163" t="str">
        <f>'Rate Design - NonRes - 2008'!A16</f>
        <v>Cougar Mtn (3311133)</v>
      </c>
      <c r="B14" s="164" t="s">
        <v>85</v>
      </c>
      <c r="C14" s="129">
        <f>'Monthly Crossover - Dist'!B92</f>
        <v>60600</v>
      </c>
      <c r="D14" s="130">
        <f>'Monthly Crossover - Dist'!C92</f>
        <v>654.54999999999995</v>
      </c>
      <c r="E14" s="131">
        <f>'Monthly Crossover - Dist'!D92</f>
        <v>2.2993659766251624</v>
      </c>
      <c r="F14" s="130">
        <f>'Monthly Crossover - Dist'!F92</f>
        <v>2159.6</v>
      </c>
      <c r="G14" s="131">
        <f>'Monthly Crossover - Dist'!G92</f>
        <v>-0.44538340433413592</v>
      </c>
      <c r="H14" s="130">
        <f>'Monthly Crossover - Dist'!I92</f>
        <v>1197.75</v>
      </c>
      <c r="I14" s="131">
        <f>'Monthly Crossover - Dist'!J92</f>
        <v>0.82988312581162649</v>
      </c>
    </row>
    <row r="15" spans="1:9">
      <c r="A15" s="163" t="str">
        <f>'Rate Design - NonRes - 2008'!A17</f>
        <v>Frontier (1384081)</v>
      </c>
      <c r="B15" s="164" t="s">
        <v>54</v>
      </c>
      <c r="C15" s="129">
        <f>'Monthly Crossover - Dist'!B272</f>
        <v>17300</v>
      </c>
      <c r="D15" s="130">
        <f>'Monthly Crossover - Dist'!C272</f>
        <v>285.64999999999998</v>
      </c>
      <c r="E15" s="131">
        <f>'Monthly Crossover - Dist'!D272</f>
        <v>4.5545247680728167</v>
      </c>
      <c r="F15" s="130">
        <f>'Monthly Crossover - Dist'!F272</f>
        <v>1586.6499999999999</v>
      </c>
      <c r="G15" s="131">
        <f>'Monthly Crossover - Dist'!G272</f>
        <v>-0.25216651435414222</v>
      </c>
      <c r="H15" s="130">
        <f>'Monthly Crossover - Dist'!I272</f>
        <v>1186.5500000000002</v>
      </c>
      <c r="I15" s="131">
        <f>'Monthly Crossover - Dist'!J272</f>
        <v>3.1538596184141441</v>
      </c>
    </row>
    <row r="16" spans="1:9">
      <c r="A16" s="163" t="str">
        <f>'Rate Design - NonRes - 2008'!A18</f>
        <v>Liberty (6573729)</v>
      </c>
      <c r="B16" s="164" t="s">
        <v>54</v>
      </c>
      <c r="C16" s="129">
        <f>'Monthly Crossover - Dist'!B287</f>
        <v>58700</v>
      </c>
      <c r="D16" s="130">
        <f>'Monthly Crossover - Dist'!C287</f>
        <v>641.79999999999984</v>
      </c>
      <c r="E16" s="131">
        <f>'Monthly Crossover - Dist'!D287</f>
        <v>2.6721720162044265</v>
      </c>
      <c r="F16" s="130">
        <f>'Monthly Crossover - Dist'!F287</f>
        <v>2356.8000000000002</v>
      </c>
      <c r="G16" s="131">
        <f>'Monthly Crossover - Dist'!G287</f>
        <v>-0.34722929395790908</v>
      </c>
      <c r="H16" s="130">
        <f>'Monthly Crossover - Dist'!I287</f>
        <v>1538.45</v>
      </c>
      <c r="I16" s="131">
        <f>'Monthly Crossover - Dist'!J287</f>
        <v>1.3970863197257719</v>
      </c>
    </row>
    <row r="17" spans="1:9">
      <c r="A17" s="163" t="str">
        <f>'Rate Design - NonRes - 2008'!A19</f>
        <v>Rocky Ridge (1170458)</v>
      </c>
      <c r="B17" s="164" t="s">
        <v>54</v>
      </c>
      <c r="C17" s="129">
        <f>'Monthly Crossover - Dist'!B302</f>
        <v>65800</v>
      </c>
      <c r="D17" s="130">
        <f>'Monthly Crossover - Dist'!C302</f>
        <v>697.9</v>
      </c>
      <c r="E17" s="131">
        <f>'Monthly Crossover - Dist'!D302</f>
        <v>2.5591058890958589</v>
      </c>
      <c r="F17" s="130">
        <f>'Monthly Crossover - Dist'!F302</f>
        <v>2483.9</v>
      </c>
      <c r="G17" s="131">
        <f>'Monthly Crossover - Dist'!G302</f>
        <v>-0.35633479608679913</v>
      </c>
      <c r="H17" s="130">
        <f>'Monthly Crossover - Dist'!I302</f>
        <v>1598.7999999999997</v>
      </c>
      <c r="I17" s="131">
        <f>'Monthly Crossover - Dist'!J302</f>
        <v>1.2908726178535603</v>
      </c>
    </row>
    <row r="18" spans="1:9">
      <c r="A18" s="163" t="str">
        <f>'Rate Design - NonRes - 2008'!A20</f>
        <v>Pioneer (9603624A)</v>
      </c>
      <c r="B18" s="164" t="s">
        <v>54</v>
      </c>
      <c r="C18" s="129">
        <f>'Monthly Crossover - Dist'!B317</f>
        <v>80600</v>
      </c>
      <c r="D18" s="130">
        <f>'Monthly Crossover - Dist'!C317</f>
        <v>823.7</v>
      </c>
      <c r="E18" s="131">
        <f>'Monthly Crossover - Dist'!D317</f>
        <v>2.3479422119703779</v>
      </c>
      <c r="F18" s="130">
        <f>'Monthly Crossover - Dist'!F317</f>
        <v>2757.7000000000003</v>
      </c>
      <c r="G18" s="131">
        <f>'Monthly Crossover - Dist'!G317</f>
        <v>-0.35671030206331372</v>
      </c>
      <c r="H18" s="130">
        <f>'Monthly Crossover - Dist'!I317</f>
        <v>1774</v>
      </c>
      <c r="I18" s="131">
        <f>'Monthly Crossover - Dist'!J317</f>
        <v>1.1536967342479056</v>
      </c>
    </row>
    <row r="19" spans="1:9">
      <c r="A19" s="163" t="str">
        <f>'Rate Design - NonRes - 2008'!A21</f>
        <v>Graham (31908340A)</v>
      </c>
      <c r="B19" s="164" t="s">
        <v>54</v>
      </c>
      <c r="C19" s="129">
        <f>'Monthly Crossover - Dist'!B332</f>
        <v>84700</v>
      </c>
      <c r="D19" s="130">
        <f>'Monthly Crossover - Dist'!C332</f>
        <v>858.55000000000007</v>
      </c>
      <c r="E19" s="131">
        <f>'Monthly Crossover - Dist'!D332</f>
        <v>2.3003901927668742</v>
      </c>
      <c r="F19" s="130">
        <f>'Monthly Crossover - Dist'!F332</f>
        <v>2833.55</v>
      </c>
      <c r="G19" s="131">
        <f>'Monthly Crossover - Dist'!G332</f>
        <v>-0.3698893614017752</v>
      </c>
      <c r="H19" s="130">
        <f>'Monthly Crossover - Dist'!I332</f>
        <v>1785.45</v>
      </c>
      <c r="I19" s="131">
        <f>'Monthly Crossover - Dist'!J332</f>
        <v>1.0796109719876534</v>
      </c>
    </row>
    <row r="20" spans="1:9">
      <c r="A20" s="163" t="str">
        <f>'Rate Design - NonRes - 2008'!A22</f>
        <v>Elk Plain (Elk Plain)</v>
      </c>
      <c r="B20" s="164" t="s">
        <v>54</v>
      </c>
      <c r="C20" s="129">
        <f>'Monthly Crossover - Dist'!B347</f>
        <v>343600</v>
      </c>
      <c r="D20" s="130">
        <f>'Monthly Crossover - Dist'!C347</f>
        <v>3059.2000000000003</v>
      </c>
      <c r="E20" s="131">
        <f>'Monthly Crossover - Dist'!D347</f>
        <v>1.4918933054393304</v>
      </c>
      <c r="F20" s="130">
        <f>'Monthly Crossover - Dist'!F347</f>
        <v>7623.2</v>
      </c>
      <c r="G20" s="131">
        <f>'Monthly Crossover - Dist'!G347</f>
        <v>-0.27963322489243359</v>
      </c>
      <c r="H20" s="130">
        <f>'Monthly Crossover - Dist'!I347</f>
        <v>5491.5</v>
      </c>
      <c r="I20" s="131">
        <f>'Monthly Crossover - Dist'!J347</f>
        <v>0.79507714435146426</v>
      </c>
    </row>
    <row r="21" spans="1:9">
      <c r="A21" s="163" t="str">
        <f>'Rate Design - NonRes - 2008'!A23</f>
        <v>North Star (1547015)</v>
      </c>
      <c r="B21" s="164" t="s">
        <v>54</v>
      </c>
      <c r="C21" s="129">
        <f>'Monthly Crossover - Dist'!B362</f>
        <v>397900</v>
      </c>
      <c r="D21" s="130">
        <f>'Monthly Crossover - Dist'!C362</f>
        <v>3520.75</v>
      </c>
      <c r="E21" s="131">
        <f>'Monthly Crossover - Dist'!D362</f>
        <v>1.4505432081232692</v>
      </c>
      <c r="F21" s="130">
        <f>'Monthly Crossover - Dist'!F362</f>
        <v>8627.75</v>
      </c>
      <c r="G21" s="131">
        <f>'Monthly Crossover - Dist'!G362</f>
        <v>-0.13997276230767008</v>
      </c>
      <c r="H21" s="130">
        <f>'Monthly Crossover - Dist'!I362</f>
        <v>7420.0999999999995</v>
      </c>
      <c r="I21" s="131">
        <f>'Monthly Crossover - Dist'!J362</f>
        <v>1.1075339061279554</v>
      </c>
    </row>
    <row r="22" spans="1:9">
      <c r="A22" s="163" t="str">
        <f>'Rate Design - NonRes - 2008'!A24</f>
        <v>Centennial (Meter A)</v>
      </c>
      <c r="B22" s="164" t="s">
        <v>54</v>
      </c>
      <c r="C22" s="129">
        <f>'Monthly Crossover - Dist'!B377</f>
        <v>1277100</v>
      </c>
      <c r="D22" s="130">
        <f>'Monthly Crossover - Dist'!C377</f>
        <v>10993.949999999999</v>
      </c>
      <c r="E22" s="131">
        <f>'Monthly Crossover - Dist'!D377</f>
        <v>1.264240786978293</v>
      </c>
      <c r="F22" s="130">
        <f>'Monthly Crossover - Dist'!F377</f>
        <v>24892.95</v>
      </c>
      <c r="G22" s="131">
        <f>'Monthly Crossover - Dist'!G377</f>
        <v>-9.5589313440151008E-3</v>
      </c>
      <c r="H22" s="130">
        <f>'Monthly Crossover - Dist'!I377</f>
        <v>24655</v>
      </c>
      <c r="I22" s="131">
        <f>'Monthly Crossover - Dist'!J377</f>
        <v>1.2425970647492486</v>
      </c>
    </row>
    <row r="23" spans="1:9">
      <c r="A23" s="163" t="str">
        <f>'Rate Design - NonRes - 2008'!A25</f>
        <v>Shining Mtn (17851453)</v>
      </c>
      <c r="B23" s="164" t="s">
        <v>55</v>
      </c>
      <c r="C23" s="129">
        <f>'Monthly Crossover - Dist'!B107</f>
        <v>0</v>
      </c>
      <c r="D23" s="130">
        <f>'Monthly Crossover - Dist'!C107</f>
        <v>189.60000000000002</v>
      </c>
      <c r="E23" s="131">
        <f>'Monthly Crossover - Dist'!D107</f>
        <v>10.582278481012658</v>
      </c>
      <c r="F23" s="130">
        <f>'Monthly Crossover - Dist'!F107</f>
        <v>2196</v>
      </c>
      <c r="G23" s="131">
        <f>'Monthly Crossover - Dist'!G107</f>
        <v>-0.21106557377049182</v>
      </c>
      <c r="H23" s="130">
        <f>'Monthly Crossover - Dist'!I107</f>
        <v>1732.5</v>
      </c>
      <c r="I23" s="131">
        <f>'Monthly Crossover - Dist'!J107</f>
        <v>8.1376582278481013</v>
      </c>
    </row>
    <row r="24" spans="1:9">
      <c r="A24" s="163" t="str">
        <f>'Rate Design - NonRes - 2008'!A26</f>
        <v>Shining Mtn (17851454)</v>
      </c>
      <c r="B24" s="164" t="s">
        <v>55</v>
      </c>
      <c r="C24" s="129">
        <f>'Monthly Crossover - Dist'!B122</f>
        <v>407300</v>
      </c>
      <c r="D24" s="130">
        <f>'Monthly Crossover - Dist'!C122</f>
        <v>3600.65</v>
      </c>
      <c r="E24" s="131">
        <f>'Monthly Crossover - Dist'!D122</f>
        <v>1.6884173690861375</v>
      </c>
      <c r="F24" s="130">
        <f>'Monthly Crossover - Dist'!F122</f>
        <v>9680.0500000000011</v>
      </c>
      <c r="G24" s="131">
        <f>'Monthly Crossover - Dist'!G122</f>
        <v>-0.24944086032613477</v>
      </c>
      <c r="H24" s="130">
        <f>'Monthly Crossover - Dist'!I122</f>
        <v>7265.45</v>
      </c>
      <c r="I24" s="131">
        <f>'Monthly Crossover - Dist'!J122</f>
        <v>1.0178162276255676</v>
      </c>
    </row>
    <row r="25" spans="1:9">
      <c r="A25" s="163" t="str">
        <f>'Rate Design - NonRes - 2008'!A27</f>
        <v>Cougar Mtn (60774544)</v>
      </c>
      <c r="B25" s="164" t="s">
        <v>55</v>
      </c>
      <c r="C25" s="129">
        <f>'Monthly Crossover - Dist'!B137</f>
        <v>528900</v>
      </c>
      <c r="D25" s="130">
        <f>'Monthly Crossover - Dist'!C137</f>
        <v>4634.25</v>
      </c>
      <c r="E25" s="131">
        <f>'Monthly Crossover - Dist'!D137</f>
        <v>1.5742353131574687</v>
      </c>
      <c r="F25" s="130">
        <f>'Monthly Crossover - Dist'!F137</f>
        <v>11929.65</v>
      </c>
      <c r="G25" s="131">
        <f>'Monthly Crossover - Dist'!G137</f>
        <v>-0.22015314782914841</v>
      </c>
      <c r="H25" s="130">
        <f>'Monthly Crossover - Dist'!I137</f>
        <v>9303.2999999999993</v>
      </c>
      <c r="I25" s="131">
        <f>'Monthly Crossover - Dist'!J137</f>
        <v>1.0075093057128983</v>
      </c>
    </row>
    <row r="26" spans="1:9">
      <c r="A26" s="163" t="str">
        <f>'Rate Design - NonRes - 2008'!A28</f>
        <v>Graham (136641)</v>
      </c>
      <c r="B26" s="164" t="s">
        <v>56</v>
      </c>
      <c r="C26" s="129">
        <f>'Monthly Crossover - Dist'!B152</f>
        <v>28400</v>
      </c>
      <c r="D26" s="130">
        <f>'Monthly Crossover - Dist'!C152</f>
        <v>379.99999999999994</v>
      </c>
      <c r="E26" s="131">
        <f>'Monthly Crossover - Dist'!D152</f>
        <v>11.806315789473684</v>
      </c>
      <c r="F26" s="130">
        <f>'Monthly Crossover - Dist'!F152</f>
        <v>4866.3999999999996</v>
      </c>
      <c r="G26" s="131">
        <f>'Monthly Crossover - Dist'!G152</f>
        <v>-0.23836922571099778</v>
      </c>
      <c r="H26" s="130">
        <f>'Monthly Crossover - Dist'!I152</f>
        <v>3706.4</v>
      </c>
      <c r="I26" s="131">
        <f>'Monthly Crossover - Dist'!J152</f>
        <v>8.753684210526318</v>
      </c>
    </row>
    <row r="27" spans="1:9">
      <c r="A27" s="163" t="str">
        <f>'Rate Design - NonRes - 2008'!A29</f>
        <v>Cougar Mtn (61097474)</v>
      </c>
      <c r="B27" s="164" t="s">
        <v>56</v>
      </c>
      <c r="C27" s="129">
        <f>'Monthly Crossover - Dist'!B167</f>
        <v>31300</v>
      </c>
      <c r="D27" s="130">
        <f>'Monthly Crossover - Dist'!C167</f>
        <v>438.65000000000009</v>
      </c>
      <c r="E27" s="131">
        <f>'Monthly Crossover - Dist'!D167</f>
        <v>10.293856149549752</v>
      </c>
      <c r="F27" s="130">
        <f>'Monthly Crossover - Dist'!F167</f>
        <v>4954.05</v>
      </c>
      <c r="G27" s="131">
        <f>'Monthly Crossover - Dist'!G167</f>
        <v>-0.24686872356960465</v>
      </c>
      <c r="H27" s="130">
        <f>'Monthly Crossover - Dist'!I167</f>
        <v>3731.05</v>
      </c>
      <c r="I27" s="131">
        <f>'Monthly Crossover - Dist'!J167</f>
        <v>7.5057562977316756</v>
      </c>
    </row>
    <row r="28" spans="1:9">
      <c r="A28" s="165" t="str">
        <f>'Rate Design - NonRes - 2008'!A30</f>
        <v>Graham (70136641)</v>
      </c>
      <c r="B28" s="132" t="s">
        <v>56</v>
      </c>
      <c r="C28" s="143">
        <f>'Monthly Crossover - Dist'!B182</f>
        <v>518400</v>
      </c>
      <c r="D28" s="144">
        <f>'Monthly Crossover - Dist'!C182</f>
        <v>4565.4000000000005</v>
      </c>
      <c r="E28" s="145">
        <f>'Monthly Crossover - Dist'!D182</f>
        <v>2.0559863319752925</v>
      </c>
      <c r="F28" s="144">
        <f>'Monthly Crossover - Dist'!F182</f>
        <v>13951.800000000001</v>
      </c>
      <c r="G28" s="145">
        <f>'Monthly Crossover - Dist'!G182</f>
        <v>-0.23767184162617014</v>
      </c>
      <c r="H28" s="144">
        <f>'Monthly Crossover - Dist'!I182</f>
        <v>10635.85</v>
      </c>
      <c r="I28" s="145">
        <f>'Monthly Crossover - Dist'!J182</f>
        <v>1.32966443247032</v>
      </c>
    </row>
    <row r="29" spans="1:9">
      <c r="A29" s="166"/>
      <c r="B29" s="167"/>
      <c r="C29" s="167"/>
      <c r="D29" s="167"/>
      <c r="E29" s="167"/>
      <c r="F29" s="167"/>
      <c r="G29" s="167"/>
      <c r="H29" s="167"/>
      <c r="I29" s="168"/>
    </row>
    <row r="30" spans="1:9" s="133" customFormat="1">
      <c r="A30" s="169" t="s">
        <v>84</v>
      </c>
      <c r="B30" s="170"/>
      <c r="C30" s="171">
        <f>SUM(C4:C29)</f>
        <v>5724100</v>
      </c>
      <c r="D30" s="172">
        <f>SUM(D4:D29)</f>
        <v>52447.1</v>
      </c>
      <c r="E30" s="173">
        <f>(F30-D30)/D30</f>
        <v>1.7321844296443463</v>
      </c>
      <c r="F30" s="172">
        <f>SUM(F4:F29)</f>
        <v>143295.15</v>
      </c>
      <c r="G30" s="173">
        <f>(H30-F30)/F30</f>
        <v>-0.1745170719316041</v>
      </c>
      <c r="H30" s="172">
        <f>SUM(H4:H29)</f>
        <v>118287.7</v>
      </c>
      <c r="I30" s="173">
        <f>(+H30-D30)/D30</f>
        <v>1.2553716030056954</v>
      </c>
    </row>
    <row r="35" spans="1:5">
      <c r="A35" s="183" t="s">
        <v>98</v>
      </c>
      <c r="B35" s="183"/>
      <c r="C35" s="183"/>
      <c r="D35" s="183"/>
      <c r="E35" s="183"/>
    </row>
    <row r="36" spans="1:5">
      <c r="A36" s="174"/>
      <c r="B36" s="175" t="s">
        <v>39</v>
      </c>
      <c r="C36" s="175" t="s">
        <v>37</v>
      </c>
      <c r="D36" s="175" t="s">
        <v>38</v>
      </c>
      <c r="E36" s="176" t="s">
        <v>20</v>
      </c>
    </row>
    <row r="37" spans="1:5">
      <c r="A37" s="184" t="s">
        <v>43</v>
      </c>
      <c r="B37" s="185">
        <f>'Rate Design - NonRes - 2008'!B33</f>
        <v>31</v>
      </c>
      <c r="C37" s="186">
        <f>'Rate Design - NonRes - 2008'!C33</f>
        <v>118287.7</v>
      </c>
      <c r="D37" s="187">
        <f>'Rate Design - NonRes - 2008'!D33</f>
        <v>5724100</v>
      </c>
      <c r="E37" s="188">
        <f>'Rate Design - NonRes - 2008'!E33</f>
        <v>19080.333333333336</v>
      </c>
    </row>
    <row r="38" spans="1:5">
      <c r="A38" s="189"/>
      <c r="B38" s="181"/>
      <c r="C38" s="190">
        <f>'Rate Design - NonRes - 2008'!C34</f>
        <v>0.24363105273976504</v>
      </c>
      <c r="D38" s="190">
        <f>'Rate Design - NonRes - 2008'!D34</f>
        <v>0.25571027156456749</v>
      </c>
      <c r="E38" s="182"/>
    </row>
    <row r="39" spans="1:5">
      <c r="A39" s="179"/>
      <c r="B39" s="177"/>
      <c r="C39" s="4"/>
      <c r="D39" s="4"/>
      <c r="E39" s="178"/>
    </row>
    <row r="40" spans="1:5">
      <c r="A40" s="184" t="s">
        <v>44</v>
      </c>
      <c r="B40" s="185">
        <f>'Rate Design - NonRes - 2008'!B36</f>
        <v>439</v>
      </c>
      <c r="C40" s="186">
        <f>'Rate Design - NonRes - 2008'!C36</f>
        <v>367232.09999999928</v>
      </c>
      <c r="D40" s="187">
        <f>'Rate Design - NonRes - 2008'!D36</f>
        <v>16661000</v>
      </c>
      <c r="E40" s="191">
        <v>3120.0374531835209</v>
      </c>
    </row>
    <row r="41" spans="1:5">
      <c r="A41" s="189"/>
      <c r="B41" s="181"/>
      <c r="C41" s="190">
        <f>'Rate Design - NonRes - 2008'!C37</f>
        <v>0.75636894726023496</v>
      </c>
      <c r="D41" s="190">
        <f>'Rate Design - NonRes - 2008'!D37</f>
        <v>0.74428972843543251</v>
      </c>
      <c r="E41" s="182"/>
    </row>
    <row r="42" spans="1:5">
      <c r="A42" s="179"/>
      <c r="B42" s="177"/>
      <c r="C42" s="4"/>
      <c r="D42" s="4"/>
      <c r="E42" s="178"/>
    </row>
    <row r="43" spans="1:5" ht="15.75" thickBot="1">
      <c r="A43" s="180" t="s">
        <v>45</v>
      </c>
      <c r="B43" s="192">
        <f>+B40+B37</f>
        <v>470</v>
      </c>
      <c r="C43" s="193">
        <f>+C37+C40</f>
        <v>485519.79999999929</v>
      </c>
      <c r="D43" s="193">
        <f>+D37+D40</f>
        <v>22385100</v>
      </c>
      <c r="E43" s="194">
        <v>4328.1322505800463</v>
      </c>
    </row>
    <row r="44" spans="1:5" ht="15.75" thickTop="1"/>
  </sheetData>
  <mergeCells count="4">
    <mergeCell ref="A2:I2"/>
    <mergeCell ref="A37:A38"/>
    <mergeCell ref="A40:A41"/>
    <mergeCell ref="A35:E35"/>
  </mergeCells>
  <pageMargins left="0.25" right="0.25" top="0.25" bottom="0.25" header="0.3" footer="0.3"/>
  <pageSetup scale="7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39997558519241921"/>
    <outlinePr applyStyles="1"/>
    <pageSetUpPr fitToPage="1"/>
  </sheetPr>
  <dimension ref="A1:ES69"/>
  <sheetViews>
    <sheetView showZeros="0" zoomScale="80" zoomScaleNormal="80" zoomScaleSheetLayoutView="85" workbookViewId="0">
      <selection activeCell="A41" sqref="A41"/>
    </sheetView>
  </sheetViews>
  <sheetFormatPr defaultColWidth="13.140625" defaultRowHeight="12.75"/>
  <cols>
    <col min="1" max="1" width="37.7109375" style="2" bestFit="1" customWidth="1"/>
    <col min="2" max="2" width="15.42578125" style="3" customWidth="1"/>
    <col min="3" max="3" width="21.5703125" style="2" bestFit="1" customWidth="1"/>
    <col min="4" max="4" width="20.28515625" style="2" bestFit="1" customWidth="1"/>
    <col min="5" max="5" width="15.7109375" style="2" bestFit="1" customWidth="1"/>
    <col min="6" max="16384" width="13.140625" style="2"/>
  </cols>
  <sheetData>
    <row r="1" spans="1:149">
      <c r="J1" s="4"/>
      <c r="K1" s="4"/>
      <c r="L1" s="4"/>
      <c r="S1" s="4"/>
      <c r="V1" s="4"/>
      <c r="W1" s="4"/>
      <c r="X1" s="4"/>
      <c r="AE1" s="4"/>
      <c r="AH1" s="4"/>
      <c r="AI1" s="4"/>
      <c r="AJ1" s="4"/>
      <c r="AQ1" s="4"/>
      <c r="AT1" s="4"/>
      <c r="AU1" s="4"/>
      <c r="AV1" s="4"/>
      <c r="BF1" s="4"/>
      <c r="BG1" s="4"/>
      <c r="BH1" s="4"/>
      <c r="BR1" s="4"/>
      <c r="BS1" s="4"/>
      <c r="CD1" s="4"/>
      <c r="CE1" s="4"/>
      <c r="CP1" s="4"/>
      <c r="CQ1" s="4"/>
      <c r="DB1" s="4"/>
      <c r="DC1" s="4"/>
      <c r="DN1" s="4"/>
      <c r="DO1" s="4"/>
      <c r="DP1" s="4"/>
      <c r="DW1" s="4"/>
      <c r="DZ1" s="4"/>
      <c r="EA1" s="4"/>
      <c r="EB1" s="4"/>
      <c r="EK1" s="4"/>
      <c r="EL1" s="4"/>
      <c r="EM1" s="4"/>
    </row>
    <row r="2" spans="1:149" s="5" customFormat="1">
      <c r="B2" s="6"/>
      <c r="E2" s="7"/>
      <c r="F2" s="8" t="s">
        <v>4</v>
      </c>
      <c r="G2" s="8" t="s">
        <v>5</v>
      </c>
      <c r="H2" s="8" t="s">
        <v>6</v>
      </c>
      <c r="I2" s="8" t="s">
        <v>7</v>
      </c>
      <c r="J2" s="9" t="s">
        <v>8</v>
      </c>
      <c r="K2" s="10" t="s">
        <v>9</v>
      </c>
      <c r="L2" s="9" t="s">
        <v>10</v>
      </c>
      <c r="M2" s="10" t="s">
        <v>11</v>
      </c>
      <c r="N2" s="9" t="s">
        <v>12</v>
      </c>
      <c r="O2" s="9" t="s">
        <v>13</v>
      </c>
      <c r="P2" s="8" t="s">
        <v>14</v>
      </c>
      <c r="Q2" s="11" t="s">
        <v>15</v>
      </c>
      <c r="R2" s="8" t="s">
        <v>4</v>
      </c>
      <c r="S2" s="8" t="s">
        <v>5</v>
      </c>
      <c r="T2" s="8" t="s">
        <v>6</v>
      </c>
      <c r="U2" s="8" t="s">
        <v>7</v>
      </c>
      <c r="V2" s="9" t="s">
        <v>8</v>
      </c>
      <c r="W2" s="10" t="s">
        <v>9</v>
      </c>
      <c r="X2" s="9" t="s">
        <v>10</v>
      </c>
      <c r="Y2" s="10" t="s">
        <v>11</v>
      </c>
      <c r="Z2" s="9" t="s">
        <v>12</v>
      </c>
      <c r="AA2" s="9" t="s">
        <v>13</v>
      </c>
      <c r="AB2" s="8" t="s">
        <v>14</v>
      </c>
      <c r="AC2" s="11" t="s">
        <v>15</v>
      </c>
      <c r="AD2" s="8" t="s">
        <v>4</v>
      </c>
      <c r="AE2" s="8" t="s">
        <v>5</v>
      </c>
      <c r="AF2" s="8" t="s">
        <v>6</v>
      </c>
      <c r="AG2" s="8" t="s">
        <v>7</v>
      </c>
      <c r="AH2" s="9" t="s">
        <v>8</v>
      </c>
      <c r="AI2" s="10" t="s">
        <v>9</v>
      </c>
      <c r="AJ2" s="9" t="s">
        <v>10</v>
      </c>
      <c r="AK2" s="10" t="s">
        <v>11</v>
      </c>
      <c r="AL2" s="9" t="s">
        <v>12</v>
      </c>
      <c r="AM2" s="9" t="s">
        <v>13</v>
      </c>
      <c r="AN2" s="8" t="s">
        <v>14</v>
      </c>
      <c r="AO2" s="11" t="s">
        <v>15</v>
      </c>
      <c r="AP2" s="8" t="s">
        <v>4</v>
      </c>
      <c r="AQ2" s="8" t="s">
        <v>5</v>
      </c>
      <c r="AR2" s="8" t="s">
        <v>6</v>
      </c>
      <c r="AS2" s="8" t="s">
        <v>7</v>
      </c>
      <c r="AT2" s="9" t="s">
        <v>8</v>
      </c>
      <c r="AU2" s="10" t="s">
        <v>9</v>
      </c>
      <c r="AV2" s="9" t="s">
        <v>10</v>
      </c>
      <c r="AW2" s="10" t="s">
        <v>11</v>
      </c>
      <c r="AX2" s="9" t="s">
        <v>12</v>
      </c>
      <c r="AY2" s="9" t="s">
        <v>13</v>
      </c>
      <c r="AZ2" s="8" t="s">
        <v>14</v>
      </c>
      <c r="BA2" s="11" t="s">
        <v>15</v>
      </c>
      <c r="BB2" s="8" t="s">
        <v>4</v>
      </c>
      <c r="BC2" s="8" t="s">
        <v>5</v>
      </c>
      <c r="BD2" s="8" t="s">
        <v>6</v>
      </c>
      <c r="BE2" s="8" t="s">
        <v>7</v>
      </c>
      <c r="BF2" s="9" t="s">
        <v>8</v>
      </c>
      <c r="BG2" s="10" t="s">
        <v>9</v>
      </c>
      <c r="BH2" s="9" t="s">
        <v>10</v>
      </c>
      <c r="BI2" s="10" t="s">
        <v>11</v>
      </c>
      <c r="BJ2" s="9" t="s">
        <v>12</v>
      </c>
      <c r="BK2" s="9" t="s">
        <v>13</v>
      </c>
      <c r="BL2" s="8" t="s">
        <v>14</v>
      </c>
      <c r="BM2" s="11" t="s">
        <v>15</v>
      </c>
      <c r="BN2" s="8" t="s">
        <v>4</v>
      </c>
      <c r="BO2" s="8" t="s">
        <v>5</v>
      </c>
      <c r="BP2" s="8" t="s">
        <v>6</v>
      </c>
      <c r="BQ2" s="8" t="s">
        <v>7</v>
      </c>
      <c r="BR2" s="9" t="s">
        <v>8</v>
      </c>
      <c r="BS2" s="10" t="s">
        <v>9</v>
      </c>
      <c r="BT2" s="9" t="s">
        <v>10</v>
      </c>
      <c r="BU2" s="10" t="s">
        <v>11</v>
      </c>
      <c r="BV2" s="9" t="s">
        <v>12</v>
      </c>
      <c r="BW2" s="9" t="s">
        <v>13</v>
      </c>
      <c r="BX2" s="8" t="s">
        <v>14</v>
      </c>
      <c r="BY2" s="11" t="s">
        <v>15</v>
      </c>
      <c r="BZ2" s="8" t="s">
        <v>4</v>
      </c>
      <c r="CA2" s="8" t="s">
        <v>5</v>
      </c>
      <c r="CB2" s="8" t="s">
        <v>6</v>
      </c>
      <c r="CC2" s="8" t="s">
        <v>7</v>
      </c>
      <c r="CD2" s="9" t="s">
        <v>8</v>
      </c>
      <c r="CE2" s="10" t="s">
        <v>9</v>
      </c>
      <c r="CF2" s="9" t="s">
        <v>10</v>
      </c>
      <c r="CG2" s="10" t="s">
        <v>11</v>
      </c>
      <c r="CH2" s="9" t="s">
        <v>12</v>
      </c>
      <c r="CI2" s="9" t="s">
        <v>13</v>
      </c>
      <c r="CJ2" s="8" t="s">
        <v>14</v>
      </c>
      <c r="CK2" s="11" t="s">
        <v>15</v>
      </c>
      <c r="CL2" s="8" t="s">
        <v>4</v>
      </c>
      <c r="CM2" s="8" t="s">
        <v>5</v>
      </c>
      <c r="CN2" s="8" t="s">
        <v>6</v>
      </c>
      <c r="CO2" s="8" t="s">
        <v>7</v>
      </c>
      <c r="CP2" s="9" t="s">
        <v>8</v>
      </c>
      <c r="CQ2" s="10" t="s">
        <v>9</v>
      </c>
      <c r="CR2" s="9" t="s">
        <v>10</v>
      </c>
      <c r="CS2" s="10" t="s">
        <v>11</v>
      </c>
      <c r="CT2" s="9" t="s">
        <v>12</v>
      </c>
      <c r="CU2" s="9" t="s">
        <v>13</v>
      </c>
      <c r="CV2" s="8" t="s">
        <v>14</v>
      </c>
      <c r="CW2" s="11" t="s">
        <v>15</v>
      </c>
      <c r="CX2" s="8" t="s">
        <v>4</v>
      </c>
      <c r="CY2" s="8" t="s">
        <v>5</v>
      </c>
      <c r="CZ2" s="8" t="s">
        <v>6</v>
      </c>
      <c r="DA2" s="8" t="s">
        <v>7</v>
      </c>
      <c r="DB2" s="9" t="s">
        <v>8</v>
      </c>
      <c r="DC2" s="10" t="s">
        <v>9</v>
      </c>
      <c r="DD2" s="9" t="s">
        <v>10</v>
      </c>
      <c r="DE2" s="10" t="s">
        <v>11</v>
      </c>
      <c r="DF2" s="9" t="s">
        <v>12</v>
      </c>
      <c r="DG2" s="9" t="s">
        <v>13</v>
      </c>
      <c r="DH2" s="8" t="s">
        <v>14</v>
      </c>
      <c r="DI2" s="11" t="s">
        <v>15</v>
      </c>
      <c r="DJ2" s="8" t="s">
        <v>4</v>
      </c>
      <c r="DK2" s="8" t="s">
        <v>5</v>
      </c>
      <c r="DL2" s="8" t="s">
        <v>6</v>
      </c>
      <c r="DM2" s="8" t="s">
        <v>7</v>
      </c>
      <c r="DN2" s="9" t="s">
        <v>8</v>
      </c>
      <c r="DO2" s="10" t="s">
        <v>9</v>
      </c>
      <c r="DP2" s="9" t="s">
        <v>10</v>
      </c>
      <c r="DQ2" s="10" t="s">
        <v>11</v>
      </c>
      <c r="DR2" s="9" t="s">
        <v>12</v>
      </c>
      <c r="DS2" s="9" t="s">
        <v>13</v>
      </c>
      <c r="DT2" s="8" t="s">
        <v>14</v>
      </c>
      <c r="DU2" s="11" t="s">
        <v>15</v>
      </c>
      <c r="DV2" s="8" t="s">
        <v>4</v>
      </c>
      <c r="DW2" s="8" t="s">
        <v>5</v>
      </c>
      <c r="DX2" s="8" t="s">
        <v>6</v>
      </c>
      <c r="DY2" s="8" t="s">
        <v>7</v>
      </c>
      <c r="DZ2" s="9" t="s">
        <v>8</v>
      </c>
      <c r="EA2" s="10" t="s">
        <v>9</v>
      </c>
      <c r="EB2" s="9" t="s">
        <v>10</v>
      </c>
      <c r="EC2" s="10" t="s">
        <v>11</v>
      </c>
      <c r="ED2" s="9" t="s">
        <v>12</v>
      </c>
      <c r="EE2" s="9" t="s">
        <v>13</v>
      </c>
      <c r="EF2" s="8" t="s">
        <v>14</v>
      </c>
      <c r="EG2" s="11" t="s">
        <v>15</v>
      </c>
      <c r="EH2" s="8" t="s">
        <v>4</v>
      </c>
      <c r="EI2" s="8" t="s">
        <v>5</v>
      </c>
      <c r="EJ2" s="8" t="s">
        <v>6</v>
      </c>
      <c r="EK2" s="8" t="s">
        <v>7</v>
      </c>
      <c r="EL2" s="9" t="s">
        <v>8</v>
      </c>
      <c r="EM2" s="10" t="s">
        <v>9</v>
      </c>
      <c r="EN2" s="9" t="s">
        <v>10</v>
      </c>
      <c r="EO2" s="10" t="s">
        <v>11</v>
      </c>
      <c r="EP2" s="9" t="s">
        <v>12</v>
      </c>
      <c r="EQ2" s="9" t="s">
        <v>13</v>
      </c>
      <c r="ER2" s="8" t="s">
        <v>14</v>
      </c>
      <c r="ES2" s="11" t="s">
        <v>15</v>
      </c>
    </row>
    <row r="3" spans="1:149" s="12" customFormat="1">
      <c r="A3" s="12" t="s">
        <v>16</v>
      </c>
      <c r="B3" s="13" t="s">
        <v>17</v>
      </c>
      <c r="C3" s="14" t="s">
        <v>18</v>
      </c>
      <c r="D3" s="14" t="s">
        <v>19</v>
      </c>
      <c r="E3" s="15" t="s">
        <v>20</v>
      </c>
      <c r="F3" s="13" t="s">
        <v>21</v>
      </c>
      <c r="G3" s="13" t="s">
        <v>21</v>
      </c>
      <c r="H3" s="13" t="s">
        <v>21</v>
      </c>
      <c r="I3" s="13" t="s">
        <v>21</v>
      </c>
      <c r="J3" s="13" t="s">
        <v>21</v>
      </c>
      <c r="K3" s="13" t="s">
        <v>21</v>
      </c>
      <c r="L3" s="13" t="s">
        <v>21</v>
      </c>
      <c r="M3" s="13" t="s">
        <v>21</v>
      </c>
      <c r="N3" s="13" t="s">
        <v>21</v>
      </c>
      <c r="O3" s="13" t="s">
        <v>21</v>
      </c>
      <c r="P3" s="13" t="s">
        <v>21</v>
      </c>
      <c r="Q3" s="16" t="s">
        <v>21</v>
      </c>
      <c r="R3" s="13" t="s">
        <v>0</v>
      </c>
      <c r="S3" s="13" t="s">
        <v>0</v>
      </c>
      <c r="T3" s="13" t="s">
        <v>0</v>
      </c>
      <c r="U3" s="13" t="s">
        <v>0</v>
      </c>
      <c r="V3" s="13" t="s">
        <v>0</v>
      </c>
      <c r="W3" s="13" t="s">
        <v>0</v>
      </c>
      <c r="X3" s="13" t="s">
        <v>0</v>
      </c>
      <c r="Y3" s="13" t="s">
        <v>0</v>
      </c>
      <c r="Z3" s="13" t="s">
        <v>0</v>
      </c>
      <c r="AA3" s="13" t="s">
        <v>0</v>
      </c>
      <c r="AB3" s="13" t="s">
        <v>0</v>
      </c>
      <c r="AC3" s="16" t="s">
        <v>0</v>
      </c>
      <c r="AD3" s="13" t="s">
        <v>22</v>
      </c>
      <c r="AE3" s="13" t="s">
        <v>22</v>
      </c>
      <c r="AF3" s="13" t="s">
        <v>22</v>
      </c>
      <c r="AG3" s="13" t="s">
        <v>22</v>
      </c>
      <c r="AH3" s="13" t="s">
        <v>22</v>
      </c>
      <c r="AI3" s="13" t="s">
        <v>22</v>
      </c>
      <c r="AJ3" s="13" t="s">
        <v>22</v>
      </c>
      <c r="AK3" s="13" t="s">
        <v>22</v>
      </c>
      <c r="AL3" s="13" t="s">
        <v>22</v>
      </c>
      <c r="AM3" s="13" t="s">
        <v>22</v>
      </c>
      <c r="AN3" s="13" t="s">
        <v>22</v>
      </c>
      <c r="AO3" s="16" t="s">
        <v>22</v>
      </c>
      <c r="AP3" s="13" t="s">
        <v>23</v>
      </c>
      <c r="AQ3" s="13" t="s">
        <v>23</v>
      </c>
      <c r="AR3" s="13" t="s">
        <v>23</v>
      </c>
      <c r="AS3" s="13" t="s">
        <v>23</v>
      </c>
      <c r="AT3" s="13" t="s">
        <v>23</v>
      </c>
      <c r="AU3" s="13" t="s">
        <v>23</v>
      </c>
      <c r="AV3" s="13" t="s">
        <v>23</v>
      </c>
      <c r="AW3" s="13" t="s">
        <v>23</v>
      </c>
      <c r="AX3" s="13" t="s">
        <v>23</v>
      </c>
      <c r="AY3" s="13" t="s">
        <v>23</v>
      </c>
      <c r="AZ3" s="13" t="s">
        <v>23</v>
      </c>
      <c r="BA3" s="16" t="s">
        <v>23</v>
      </c>
      <c r="BB3" s="13" t="s">
        <v>24</v>
      </c>
      <c r="BC3" s="13" t="s">
        <v>24</v>
      </c>
      <c r="BD3" s="13" t="s">
        <v>24</v>
      </c>
      <c r="BE3" s="13" t="s">
        <v>24</v>
      </c>
      <c r="BF3" s="13" t="s">
        <v>24</v>
      </c>
      <c r="BG3" s="13" t="s">
        <v>24</v>
      </c>
      <c r="BH3" s="13" t="s">
        <v>24</v>
      </c>
      <c r="BI3" s="13" t="s">
        <v>24</v>
      </c>
      <c r="BJ3" s="13" t="s">
        <v>24</v>
      </c>
      <c r="BK3" s="13" t="s">
        <v>24</v>
      </c>
      <c r="BL3" s="13" t="s">
        <v>24</v>
      </c>
      <c r="BM3" s="16" t="s">
        <v>24</v>
      </c>
      <c r="BN3" s="13" t="s">
        <v>25</v>
      </c>
      <c r="BO3" s="13" t="s">
        <v>25</v>
      </c>
      <c r="BP3" s="13" t="s">
        <v>25</v>
      </c>
      <c r="BQ3" s="13" t="s">
        <v>25</v>
      </c>
      <c r="BR3" s="13" t="s">
        <v>25</v>
      </c>
      <c r="BS3" s="13" t="s">
        <v>25</v>
      </c>
      <c r="BT3" s="13" t="s">
        <v>25</v>
      </c>
      <c r="BU3" s="13" t="s">
        <v>25</v>
      </c>
      <c r="BV3" s="13" t="s">
        <v>25</v>
      </c>
      <c r="BW3" s="13" t="s">
        <v>25</v>
      </c>
      <c r="BX3" s="13" t="s">
        <v>25</v>
      </c>
      <c r="BY3" s="16" t="s">
        <v>25</v>
      </c>
      <c r="BZ3" s="13" t="s">
        <v>26</v>
      </c>
      <c r="CA3" s="13" t="s">
        <v>26</v>
      </c>
      <c r="CB3" s="13" t="s">
        <v>26</v>
      </c>
      <c r="CC3" s="13" t="s">
        <v>26</v>
      </c>
      <c r="CD3" s="13" t="s">
        <v>26</v>
      </c>
      <c r="CE3" s="13" t="s">
        <v>26</v>
      </c>
      <c r="CF3" s="13" t="s">
        <v>26</v>
      </c>
      <c r="CG3" s="13" t="s">
        <v>26</v>
      </c>
      <c r="CH3" s="13" t="s">
        <v>26</v>
      </c>
      <c r="CI3" s="13" t="s">
        <v>26</v>
      </c>
      <c r="CJ3" s="13" t="s">
        <v>26</v>
      </c>
      <c r="CK3" s="16" t="s">
        <v>26</v>
      </c>
      <c r="CL3" s="13" t="s">
        <v>27</v>
      </c>
      <c r="CM3" s="13" t="s">
        <v>27</v>
      </c>
      <c r="CN3" s="13" t="s">
        <v>27</v>
      </c>
      <c r="CO3" s="13" t="s">
        <v>27</v>
      </c>
      <c r="CP3" s="13" t="s">
        <v>27</v>
      </c>
      <c r="CQ3" s="13" t="s">
        <v>27</v>
      </c>
      <c r="CR3" s="13" t="s">
        <v>27</v>
      </c>
      <c r="CS3" s="13" t="s">
        <v>27</v>
      </c>
      <c r="CT3" s="13" t="s">
        <v>27</v>
      </c>
      <c r="CU3" s="13" t="s">
        <v>27</v>
      </c>
      <c r="CV3" s="13" t="s">
        <v>27</v>
      </c>
      <c r="CW3" s="16" t="s">
        <v>27</v>
      </c>
      <c r="CX3" s="13" t="s">
        <v>28</v>
      </c>
      <c r="CY3" s="13" t="s">
        <v>28</v>
      </c>
      <c r="CZ3" s="13" t="s">
        <v>28</v>
      </c>
      <c r="DA3" s="13" t="s">
        <v>28</v>
      </c>
      <c r="DB3" s="13" t="s">
        <v>28</v>
      </c>
      <c r="DC3" s="13" t="s">
        <v>28</v>
      </c>
      <c r="DD3" s="13" t="s">
        <v>28</v>
      </c>
      <c r="DE3" s="13" t="s">
        <v>28</v>
      </c>
      <c r="DF3" s="13" t="s">
        <v>28</v>
      </c>
      <c r="DG3" s="13" t="s">
        <v>28</v>
      </c>
      <c r="DH3" s="13" t="s">
        <v>28</v>
      </c>
      <c r="DI3" s="16" t="s">
        <v>28</v>
      </c>
      <c r="DJ3" s="13" t="s">
        <v>29</v>
      </c>
      <c r="DK3" s="13" t="s">
        <v>29</v>
      </c>
      <c r="DL3" s="13" t="s">
        <v>29</v>
      </c>
      <c r="DM3" s="13" t="s">
        <v>29</v>
      </c>
      <c r="DN3" s="13" t="s">
        <v>29</v>
      </c>
      <c r="DO3" s="13" t="s">
        <v>29</v>
      </c>
      <c r="DP3" s="13" t="s">
        <v>29</v>
      </c>
      <c r="DQ3" s="13" t="s">
        <v>29</v>
      </c>
      <c r="DR3" s="13" t="s">
        <v>29</v>
      </c>
      <c r="DS3" s="13" t="s">
        <v>29</v>
      </c>
      <c r="DT3" s="13" t="s">
        <v>29</v>
      </c>
      <c r="DU3" s="16" t="s">
        <v>29</v>
      </c>
      <c r="DV3" s="13" t="s">
        <v>30</v>
      </c>
      <c r="DW3" s="13" t="s">
        <v>30</v>
      </c>
      <c r="DX3" s="13" t="s">
        <v>30</v>
      </c>
      <c r="DY3" s="13" t="s">
        <v>30</v>
      </c>
      <c r="DZ3" s="13" t="s">
        <v>30</v>
      </c>
      <c r="EA3" s="13" t="s">
        <v>30</v>
      </c>
      <c r="EB3" s="13" t="s">
        <v>30</v>
      </c>
      <c r="EC3" s="13" t="s">
        <v>30</v>
      </c>
      <c r="ED3" s="13" t="s">
        <v>30</v>
      </c>
      <c r="EE3" s="13" t="s">
        <v>30</v>
      </c>
      <c r="EF3" s="13" t="s">
        <v>30</v>
      </c>
      <c r="EG3" s="16" t="s">
        <v>30</v>
      </c>
      <c r="EH3" s="13" t="s">
        <v>31</v>
      </c>
      <c r="EI3" s="13" t="s">
        <v>31</v>
      </c>
      <c r="EJ3" s="13" t="s">
        <v>31</v>
      </c>
      <c r="EK3" s="13" t="s">
        <v>31</v>
      </c>
      <c r="EL3" s="13" t="s">
        <v>31</v>
      </c>
      <c r="EM3" s="13" t="s">
        <v>31</v>
      </c>
      <c r="EN3" s="13" t="s">
        <v>31</v>
      </c>
      <c r="EO3" s="13" t="s">
        <v>31</v>
      </c>
      <c r="EP3" s="13" t="s">
        <v>31</v>
      </c>
      <c r="EQ3" s="13" t="s">
        <v>31</v>
      </c>
      <c r="ER3" s="13" t="s">
        <v>31</v>
      </c>
      <c r="ES3" s="16" t="s">
        <v>31</v>
      </c>
    </row>
    <row r="4" spans="1:149" s="17" customFormat="1">
      <c r="A4" s="48" t="s">
        <v>32</v>
      </c>
      <c r="B4" s="18"/>
      <c r="C4" s="19">
        <v>485519.79999999929</v>
      </c>
      <c r="D4" s="10">
        <v>22385100</v>
      </c>
      <c r="E4" s="20">
        <v>4308.1408775981499</v>
      </c>
      <c r="F4" s="21">
        <v>794400</v>
      </c>
      <c r="G4" s="10">
        <v>931800</v>
      </c>
      <c r="H4" s="21">
        <v>906400</v>
      </c>
      <c r="I4" s="10">
        <v>1024400</v>
      </c>
      <c r="J4" s="21">
        <v>1180600</v>
      </c>
      <c r="K4" s="10">
        <v>2022800</v>
      </c>
      <c r="L4" s="21">
        <v>3323200</v>
      </c>
      <c r="M4" s="10">
        <v>4385500</v>
      </c>
      <c r="N4" s="21">
        <v>3507700</v>
      </c>
      <c r="O4" s="10">
        <v>2590100</v>
      </c>
      <c r="P4" s="21">
        <v>1184000</v>
      </c>
      <c r="Q4" s="22">
        <v>534200</v>
      </c>
      <c r="R4" s="23">
        <v>10138.012500000044</v>
      </c>
      <c r="S4" s="24">
        <v>10138.012500000044</v>
      </c>
      <c r="T4" s="23">
        <v>10138.012500000044</v>
      </c>
      <c r="U4" s="24">
        <v>10138.012500000044</v>
      </c>
      <c r="V4" s="23">
        <v>10138.012500000044</v>
      </c>
      <c r="W4" s="24">
        <v>10138.012500000044</v>
      </c>
      <c r="X4" s="23">
        <v>10138.012500000044</v>
      </c>
      <c r="Y4" s="24">
        <v>10138.012500000044</v>
      </c>
      <c r="Z4" s="23">
        <v>10138.012500000044</v>
      </c>
      <c r="AA4" s="24">
        <v>10138.012500000044</v>
      </c>
      <c r="AB4" s="23">
        <v>10138.012500000044</v>
      </c>
      <c r="AC4" s="25">
        <v>10138.012500000044</v>
      </c>
      <c r="AD4" s="21">
        <v>286900</v>
      </c>
      <c r="AE4" s="10">
        <v>318900</v>
      </c>
      <c r="AF4" s="21">
        <v>311600</v>
      </c>
      <c r="AG4" s="10">
        <v>319800</v>
      </c>
      <c r="AH4" s="21">
        <v>381700</v>
      </c>
      <c r="AI4" s="10">
        <v>488900</v>
      </c>
      <c r="AJ4" s="21">
        <v>547600</v>
      </c>
      <c r="AK4" s="10">
        <v>570100</v>
      </c>
      <c r="AL4" s="21">
        <v>538600</v>
      </c>
      <c r="AM4" s="10">
        <v>528200</v>
      </c>
      <c r="AN4" s="21">
        <v>369800</v>
      </c>
      <c r="AO4" s="22">
        <v>216900</v>
      </c>
      <c r="AP4" s="23">
        <v>2438.6499999999892</v>
      </c>
      <c r="AQ4" s="24">
        <v>2710.6499999999896</v>
      </c>
      <c r="AR4" s="23">
        <v>2648.5999999999899</v>
      </c>
      <c r="AS4" s="24">
        <v>2718.2999999999893</v>
      </c>
      <c r="AT4" s="23">
        <v>3244.4499999999921</v>
      </c>
      <c r="AU4" s="24">
        <v>4155.6499999999851</v>
      </c>
      <c r="AV4" s="23">
        <v>4654.5999999999822</v>
      </c>
      <c r="AW4" s="24">
        <v>4845.8499999999831</v>
      </c>
      <c r="AX4" s="23">
        <v>4578.0999999999794</v>
      </c>
      <c r="AY4" s="24">
        <v>4489.6999999999834</v>
      </c>
      <c r="AZ4" s="23">
        <v>3143.2999999999893</v>
      </c>
      <c r="BA4" s="25">
        <v>1843.6499999999971</v>
      </c>
      <c r="BB4" s="21">
        <v>336700</v>
      </c>
      <c r="BC4" s="10">
        <v>404700</v>
      </c>
      <c r="BD4" s="21">
        <v>396500</v>
      </c>
      <c r="BE4" s="10">
        <v>412100</v>
      </c>
      <c r="BF4" s="21">
        <v>482800</v>
      </c>
      <c r="BG4" s="10">
        <v>808100</v>
      </c>
      <c r="BH4" s="21">
        <v>1211600</v>
      </c>
      <c r="BI4" s="10">
        <v>1371800</v>
      </c>
      <c r="BJ4" s="21">
        <v>1196900</v>
      </c>
      <c r="BK4" s="10">
        <v>947000</v>
      </c>
      <c r="BL4" s="21">
        <v>513500</v>
      </c>
      <c r="BM4" s="22">
        <v>224300</v>
      </c>
      <c r="BN4" s="23">
        <v>5050.5</v>
      </c>
      <c r="BO4" s="24">
        <v>6070.5</v>
      </c>
      <c r="BP4" s="23">
        <v>5947.5</v>
      </c>
      <c r="BQ4" s="24">
        <v>6181.5</v>
      </c>
      <c r="BR4" s="23">
        <v>7242</v>
      </c>
      <c r="BS4" s="24">
        <v>12121.5</v>
      </c>
      <c r="BT4" s="23">
        <v>18174</v>
      </c>
      <c r="BU4" s="24">
        <v>20577</v>
      </c>
      <c r="BV4" s="23">
        <v>17953.5</v>
      </c>
      <c r="BW4" s="24">
        <v>14205</v>
      </c>
      <c r="BX4" s="23">
        <v>7702.5</v>
      </c>
      <c r="BY4" s="25">
        <v>3364.5</v>
      </c>
      <c r="BZ4" s="21">
        <v>170800</v>
      </c>
      <c r="CA4" s="10">
        <v>208200</v>
      </c>
      <c r="CB4" s="21">
        <v>198300</v>
      </c>
      <c r="CC4" s="10">
        <v>292500</v>
      </c>
      <c r="CD4" s="21">
        <v>316100</v>
      </c>
      <c r="CE4" s="10">
        <v>725800</v>
      </c>
      <c r="CF4" s="21">
        <v>1564000</v>
      </c>
      <c r="CG4" s="10">
        <v>2443600</v>
      </c>
      <c r="CH4" s="21">
        <v>1772200</v>
      </c>
      <c r="CI4" s="10">
        <v>1114900</v>
      </c>
      <c r="CJ4" s="21">
        <v>300700</v>
      </c>
      <c r="CK4" s="22">
        <v>93000</v>
      </c>
      <c r="CL4" s="23">
        <v>3672.2000000000003</v>
      </c>
      <c r="CM4" s="24">
        <v>4476.3000000000011</v>
      </c>
      <c r="CN4" s="23">
        <v>4263.4500000000007</v>
      </c>
      <c r="CO4" s="24">
        <v>6288.75</v>
      </c>
      <c r="CP4" s="23">
        <v>6796.1500000000005</v>
      </c>
      <c r="CQ4" s="24">
        <v>15604.700000000004</v>
      </c>
      <c r="CR4" s="23">
        <v>33626.000000000007</v>
      </c>
      <c r="CS4" s="24">
        <v>52537.399999999987</v>
      </c>
      <c r="CT4" s="23">
        <v>38102.300000000003</v>
      </c>
      <c r="CU4" s="24">
        <v>23970.350000000002</v>
      </c>
      <c r="CV4" s="23">
        <v>6465.0499999999984</v>
      </c>
      <c r="CW4" s="25">
        <v>1999.4999999999998</v>
      </c>
      <c r="CX4" s="23">
        <v>21299.362499999857</v>
      </c>
      <c r="CY4" s="24">
        <v>23395.462499999874</v>
      </c>
      <c r="CZ4" s="23">
        <v>22997.562499999884</v>
      </c>
      <c r="DA4" s="24">
        <v>25326.562499999909</v>
      </c>
      <c r="DB4" s="23">
        <v>27420.61249999993</v>
      </c>
      <c r="DC4" s="24">
        <v>42019.862500000105</v>
      </c>
      <c r="DD4" s="23">
        <v>66592.612500000221</v>
      </c>
      <c r="DE4" s="24">
        <v>88098.262500000244</v>
      </c>
      <c r="DF4" s="23">
        <v>70771.912500000224</v>
      </c>
      <c r="DG4" s="24">
        <v>52803.062500000211</v>
      </c>
      <c r="DH4" s="23">
        <v>27448.862499999941</v>
      </c>
      <c r="DI4" s="25">
        <v>17345.662499999857</v>
      </c>
      <c r="DJ4" s="21">
        <v>794400</v>
      </c>
      <c r="DK4" s="10">
        <v>931800</v>
      </c>
      <c r="DL4" s="21">
        <v>906400</v>
      </c>
      <c r="DM4" s="10">
        <v>1024400</v>
      </c>
      <c r="DN4" s="21">
        <v>1180600</v>
      </c>
      <c r="DO4" s="10">
        <v>2022800</v>
      </c>
      <c r="DP4" s="21">
        <v>3323200</v>
      </c>
      <c r="DQ4" s="10">
        <v>4385500</v>
      </c>
      <c r="DR4" s="21">
        <v>3507700</v>
      </c>
      <c r="DS4" s="10">
        <v>2590100</v>
      </c>
      <c r="DT4" s="21">
        <v>1184000</v>
      </c>
      <c r="DU4" s="22">
        <v>534200</v>
      </c>
      <c r="DV4" s="21">
        <v>0</v>
      </c>
      <c r="DW4" s="10">
        <v>0</v>
      </c>
      <c r="DX4" s="21">
        <v>0</v>
      </c>
      <c r="DY4" s="10">
        <v>0</v>
      </c>
      <c r="DZ4" s="21">
        <v>0</v>
      </c>
      <c r="EA4" s="10">
        <v>0</v>
      </c>
      <c r="EB4" s="21">
        <v>0</v>
      </c>
      <c r="EC4" s="10">
        <v>0</v>
      </c>
      <c r="ED4" s="21">
        <v>0</v>
      </c>
      <c r="EE4" s="10">
        <v>0</v>
      </c>
      <c r="EF4" s="21">
        <v>0</v>
      </c>
      <c r="EG4" s="22">
        <v>0</v>
      </c>
      <c r="EH4" s="26">
        <v>45.317792553191182</v>
      </c>
      <c r="EI4" s="26">
        <v>49.777579787233776</v>
      </c>
      <c r="EJ4" s="26">
        <v>48.930984042552943</v>
      </c>
      <c r="EK4" s="26">
        <v>53.886303191489169</v>
      </c>
      <c r="EL4" s="26">
        <v>58.34172872340411</v>
      </c>
      <c r="EM4" s="26">
        <v>89.403962765957672</v>
      </c>
      <c r="EN4" s="26">
        <v>141.68640957446857</v>
      </c>
      <c r="EO4" s="26">
        <v>187.44311170212819</v>
      </c>
      <c r="EP4" s="26">
        <v>150.57853723404304</v>
      </c>
      <c r="EQ4" s="26">
        <v>112.34694148936215</v>
      </c>
      <c r="ER4" s="26">
        <v>58.401835106382855</v>
      </c>
      <c r="ES4" s="27">
        <v>36.905664893616716</v>
      </c>
    </row>
    <row r="5" spans="1:149" s="28" customFormat="1">
      <c r="B5" s="29"/>
      <c r="C5" s="30"/>
      <c r="D5" s="31"/>
      <c r="E5" s="32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2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33"/>
      <c r="AD5" s="31"/>
      <c r="AE5" s="31"/>
      <c r="AF5" s="31"/>
      <c r="AG5" s="31"/>
      <c r="AH5" s="31"/>
      <c r="AI5" s="31"/>
      <c r="AJ5" s="31"/>
      <c r="AK5" s="31"/>
      <c r="AL5" s="31"/>
      <c r="AM5" s="31"/>
      <c r="AN5" s="31"/>
      <c r="AO5" s="32"/>
      <c r="AP5" s="29"/>
      <c r="AQ5" s="29"/>
      <c r="AR5" s="29"/>
      <c r="AS5" s="29"/>
      <c r="AT5" s="29"/>
      <c r="AU5" s="29"/>
      <c r="AV5" s="29"/>
      <c r="AW5" s="29"/>
      <c r="AX5" s="29"/>
      <c r="AY5" s="29"/>
      <c r="AZ5" s="29"/>
      <c r="BA5" s="33"/>
      <c r="BB5" s="31"/>
      <c r="BC5" s="31"/>
      <c r="BD5" s="31"/>
      <c r="BE5" s="31"/>
      <c r="BF5" s="31"/>
      <c r="BG5" s="31"/>
      <c r="BH5" s="31"/>
      <c r="BI5" s="31"/>
      <c r="BJ5" s="31"/>
      <c r="BK5" s="31"/>
      <c r="BL5" s="31"/>
      <c r="BM5" s="32"/>
      <c r="BN5" s="29"/>
      <c r="BO5" s="29"/>
      <c r="BP5" s="29"/>
      <c r="BQ5" s="29"/>
      <c r="BR5" s="29"/>
      <c r="BS5" s="29"/>
      <c r="BT5" s="29"/>
      <c r="BU5" s="29"/>
      <c r="BV5" s="29"/>
      <c r="BW5" s="29"/>
      <c r="BX5" s="29"/>
      <c r="BY5" s="33"/>
      <c r="BZ5" s="31"/>
      <c r="CA5" s="31"/>
      <c r="CB5" s="31"/>
      <c r="CC5" s="31"/>
      <c r="CD5" s="31"/>
      <c r="CE5" s="31"/>
      <c r="CF5" s="31"/>
      <c r="CG5" s="31"/>
      <c r="CH5" s="31"/>
      <c r="CI5" s="31"/>
      <c r="CJ5" s="31"/>
      <c r="CK5" s="32"/>
      <c r="CL5" s="29"/>
      <c r="CM5" s="29"/>
      <c r="CN5" s="29"/>
      <c r="CO5" s="29"/>
      <c r="CP5" s="29"/>
      <c r="CQ5" s="29"/>
      <c r="CR5" s="29"/>
      <c r="CS5" s="29"/>
      <c r="CT5" s="29"/>
      <c r="CU5" s="29"/>
      <c r="CV5" s="29"/>
      <c r="CW5" s="33"/>
      <c r="CX5" s="29"/>
      <c r="CY5" s="29"/>
      <c r="CZ5" s="29"/>
      <c r="DA5" s="29"/>
      <c r="DB5" s="29"/>
      <c r="DC5" s="29"/>
      <c r="DD5" s="29"/>
      <c r="DE5" s="29"/>
      <c r="DF5" s="29"/>
      <c r="DG5" s="29"/>
      <c r="DH5" s="29"/>
      <c r="DI5" s="33"/>
      <c r="DJ5" s="31"/>
      <c r="DK5" s="31"/>
      <c r="DL5" s="31"/>
      <c r="DM5" s="31"/>
      <c r="DN5" s="31"/>
      <c r="DO5" s="31"/>
      <c r="DP5" s="31"/>
      <c r="DQ5" s="31"/>
      <c r="DR5" s="31"/>
      <c r="DS5" s="31"/>
      <c r="DT5" s="31"/>
      <c r="DU5" s="32"/>
      <c r="DV5" s="31"/>
      <c r="DW5" s="31"/>
      <c r="DX5" s="31"/>
      <c r="DY5" s="31"/>
      <c r="DZ5" s="31"/>
      <c r="EA5" s="31"/>
      <c r="EB5" s="31"/>
      <c r="EC5" s="31"/>
      <c r="ED5" s="31"/>
      <c r="EE5" s="31"/>
      <c r="EF5" s="31"/>
      <c r="EG5" s="32"/>
      <c r="EH5" s="29"/>
      <c r="EI5" s="29"/>
      <c r="EJ5" s="29"/>
      <c r="EK5" s="29"/>
      <c r="EL5" s="29"/>
      <c r="EM5" s="29"/>
      <c r="EN5" s="29"/>
      <c r="EO5" s="29"/>
      <c r="EP5" s="29"/>
      <c r="EQ5" s="29"/>
      <c r="ER5" s="29"/>
      <c r="ES5" s="29"/>
    </row>
    <row r="6" spans="1:149" s="43" customFormat="1" ht="15">
      <c r="A6" s="120" t="s">
        <v>69</v>
      </c>
      <c r="B6" s="34" t="str">
        <f>'[2]Input - NonRes'!A453</f>
        <v>1 1/2-inch</v>
      </c>
      <c r="C6" s="35">
        <f t="shared" ref="C6:C30" si="0">CX6+CY6+CZ6+DA6+DB6+DC6+DD6+DE6+DF6+DG6+DH6+DI6</f>
        <v>1300.8</v>
      </c>
      <c r="D6" s="36">
        <f t="shared" ref="D6:D30" si="1">SUM(Q6,P6,O6,N6,M6,L6,K6,J6,I6,H6,G6,F6)</f>
        <v>78700</v>
      </c>
      <c r="E6" s="37">
        <f>IF('[2]NonRes - Report'!$K$22="Monthly",(AVERAGE(F6:Q6)),AVERAGE(F6,H6,J6,L6,N6,P6))</f>
        <v>6558.333333333333</v>
      </c>
      <c r="F6" s="38">
        <f>IF('[2]Input - NonRes'!B453="", "", '[2]Input - NonRes'!B453)</f>
        <v>6500</v>
      </c>
      <c r="G6" s="38">
        <f>IF('[2]Input - NonRes'!C453="","",'[2]Input - NonRes'!C453)</f>
        <v>4800</v>
      </c>
      <c r="H6" s="38">
        <f>IF('[2]Input - NonRes'!D453="", "", '[2]Input - NonRes'!D453)</f>
        <v>5400</v>
      </c>
      <c r="I6" s="38">
        <f>IF('[2]Input - NonRes'!E453="", "", '[2]Input - NonRes'!E453)</f>
        <v>6700</v>
      </c>
      <c r="J6" s="38">
        <f>IF('[2]Input - NonRes'!F453="", "", '[2]Input - NonRes'!F453)</f>
        <v>9500</v>
      </c>
      <c r="K6" s="38">
        <f>IF('[2]Input - NonRes'!G453="", "", '[2]Input - NonRes'!G453)</f>
        <v>6100</v>
      </c>
      <c r="L6" s="38">
        <f>IF('[2]Input - NonRes'!H453="", "", '[2]Input - NonRes'!H453)</f>
        <v>7200</v>
      </c>
      <c r="M6" s="38">
        <f>IF('[2]Input - NonRes'!I453="", "", '[2]Input - NonRes'!I453)</f>
        <v>8100</v>
      </c>
      <c r="N6" s="38">
        <f>IF('[2]Input - NonRes'!J453="", "", '[2]Input - NonRes'!J453)</f>
        <v>7700</v>
      </c>
      <c r="O6" s="38">
        <f>IF('[2]Input - NonRes'!K453="", "", '[2]Input - NonRes'!K453)</f>
        <v>8300</v>
      </c>
      <c r="P6" s="38">
        <f>IF('[2]Input - NonRes'!L453="", "", '[2]Input - NonRes'!L453)</f>
        <v>6600</v>
      </c>
      <c r="Q6" s="39">
        <f>IF('[2]Input - NonRes'!M453="", "", '[2]Input - NonRes'!M453)</f>
        <v>1800</v>
      </c>
      <c r="R6" s="40">
        <f>IF(AND($B6="3/4-inch", NOT(F6=""),OR(F6&gt;=0, F6&lt;0)),'[2]NonRes - Report'!$E$9,IF(AND($B6="1-inch", NOT(F6=""),OR(F6&gt;=0, F6&lt;0)),'[2]NonRes - Report'!$I$9,IF(AND($B6="1 1/2-inch", NOT(F6=""),OR(F6&gt;=0, F6&lt;0)),'[2]NonRes - Report'!$J$9,IF(AND($B6="2-inch", NOT(F6=""),OR(F6&gt;=0, F6&lt;0)),'[2]NonRes - Report'!$K$9,IF(AND($B6="3-inch", NOT(F6=""),OR(F6&gt;=0, F6&lt;0)),'[2]NonRes - Report'!$L$9,IF(AND($B6="4-inch", NOT(F6=""),OR(F6&gt;=0, F6&lt;0)),'[2]NonRes - Report'!$M$9,IF(AND($B6="6-inch", NOT(F6=""),OR(F6&gt;=0, F6&lt;0)),'[2]NonRes - Report'!$N$9, 0)))))))</f>
        <v>28.875</v>
      </c>
      <c r="S6" s="40">
        <f>IF(AND($B6="3/4-inch", NOT(G6=""),OR(G6&gt;=0, G6&lt;0)),'[2]NonRes - Report'!$E$9,IF(AND($B6="1-inch", NOT(G6=""),OR(G6&gt;=0, G6&lt;0)),'[2]NonRes - Report'!$I$9,IF(AND($B6="1 1/2-inch", NOT(G6=""),OR(G6&gt;=0, G6&lt;0)),'[2]NonRes - Report'!$J$9,IF(AND($B6="2-inch", NOT(G6=""),OR(G6&gt;=0, G6&lt;0)),'[2]NonRes - Report'!$K$9,IF(AND($B6="3-inch", NOT(G6=""),OR(G6&gt;=0, G6&lt;0)),'[2]NonRes - Report'!$L$9,IF(AND($B6="4-inch", NOT(G6=""),OR(G6&gt;=0, G6&lt;0)),'[2]NonRes - Report'!$M$9,IF(AND($B6="6-inch", NOT(G6=""),OR(G6&gt;=0, G6&lt;0)),'[2]NonRes - Report'!$N$9, 0)))))))</f>
        <v>28.875</v>
      </c>
      <c r="T6" s="40">
        <f>IF(AND($B6="3/4-inch", NOT(H6=""),OR(H6&gt;=0, H6&lt;0)),'[2]NonRes - Report'!$E$9,IF(AND($B6="1-inch", NOT(H6=""),OR(H6&gt;=0, H6&lt;0)),'[2]NonRes - Report'!$I$9,IF(AND($B6="1 1/2-inch", NOT(H6=""),OR(H6&gt;=0, H6&lt;0)),'[2]NonRes - Report'!$J$9,IF(AND($B6="2-inch", NOT(H6=""),OR(H6&gt;=0, H6&lt;0)),'[2]NonRes - Report'!$K$9,IF(AND($B6="3-inch", NOT(H6=""),OR(H6&gt;=0, H6&lt;0)),'[2]NonRes - Report'!$L$9,IF(AND($B6="4-inch", NOT(H6=""),OR(H6&gt;=0, H6&lt;0)),'[2]NonRes - Report'!$M$9,IF(AND($B6="6-inch", NOT(H6=""),OR(H6&gt;=0, H6&lt;0)),'[2]NonRes - Report'!$N$9, 0)))))))</f>
        <v>28.875</v>
      </c>
      <c r="U6" s="40">
        <f>IF(AND($B6="3/4-inch", NOT(I6=""),OR(I6&gt;=0, I6&lt;0)),'[2]NonRes - Report'!$E$9,IF(AND($B6="1-inch", NOT(I6=""),OR(I6&gt;=0, I6&lt;0)),'[2]NonRes - Report'!$I$9,IF(AND($B6="1 1/2-inch", NOT(I6=""),OR(I6&gt;=0, I6&lt;0)),'[2]NonRes - Report'!$J$9,IF(AND($B6="2-inch", NOT(I6=""),OR(I6&gt;=0, I6&lt;0)),'[2]NonRes - Report'!$K$9,IF(AND($B6="3-inch", NOT(I6=""),OR(I6&gt;=0, I6&lt;0)),'[2]NonRes - Report'!$L$9,IF(AND($B6="4-inch", NOT(I6=""),OR(I6&gt;=0, I6&lt;0)),'[2]NonRes - Report'!$M$9,IF(AND($B6="6-inch", NOT(I6=""),OR(I6&gt;=0, I6&lt;0)),'[2]NonRes - Report'!$N$9, 0)))))))</f>
        <v>28.875</v>
      </c>
      <c r="V6" s="40">
        <f>IF(AND($B6="3/4-inch", NOT(J6=""),OR(J6&gt;=0, J6&lt;0)),'[2]NonRes - Report'!$E$9,IF(AND($B6="1-inch", NOT(J6=""),OR(J6&gt;=0, J6&lt;0)),'[2]NonRes - Report'!$I$9,IF(AND($B6="1 1/2-inch", NOT(J6=""),OR(J6&gt;=0, J6&lt;0)),'[2]NonRes - Report'!$J$9,IF(AND($B6="2-inch", NOT(J6=""),OR(J6&gt;=0, J6&lt;0)),'[2]NonRes - Report'!$K$9,IF(AND($B6="3-inch", NOT(J6=""),OR(J6&gt;=0, J6&lt;0)),'[2]NonRes - Report'!$L$9,IF(AND($B6="4-inch", NOT(J6=""),OR(J6&gt;=0, J6&lt;0)),'[2]NonRes - Report'!$M$9,IF(AND($B6="6-inch", NOT(J6=""),OR(J6&gt;=0, J6&lt;0)),'[2]NonRes - Report'!$N$9, 0)))))))</f>
        <v>28.875</v>
      </c>
      <c r="W6" s="40">
        <f>IF(AND($B6="3/4-inch", NOT(K6=""),OR(K6&gt;=0, K6&lt;0)),'[2]NonRes - Report'!$E$9,IF(AND($B6="1-inch", NOT(K6=""),OR(K6&gt;=0, K6&lt;0)),'[2]NonRes - Report'!$I$9,IF(AND($B6="1 1/2-inch", NOT(K6=""),OR(K6&gt;=0, K6&lt;0)),'[2]NonRes - Report'!$J$9,IF(AND($B6="2-inch", NOT(K6=""),OR(K6&gt;=0, K6&lt;0)),'[2]NonRes - Report'!$K$9,IF(AND($B6="3-inch", NOT(K6=""),OR(K6&gt;=0, K6&lt;0)),'[2]NonRes - Report'!$L$9,IF(AND($B6="4-inch", NOT(K6=""),OR(K6&gt;=0, K6&lt;0)),'[2]NonRes - Report'!$M$9,IF(AND($B6="6-inch", NOT(K6=""),OR(K6&gt;=0, K6&lt;0)),'[2]NonRes - Report'!$N$9, 0)))))))</f>
        <v>28.875</v>
      </c>
      <c r="X6" s="40">
        <f>IF(AND($B6="3/4-inch", NOT(L6=""),OR(L6&gt;=0, L6&lt;0)),'[2]NonRes - Report'!$E$9,IF(AND($B6="1-inch", NOT(L6=""),OR(L6&gt;=0, L6&lt;0)),'[2]NonRes - Report'!$I$9,IF(AND($B6="1 1/2-inch", NOT(L6=""),OR(L6&gt;=0, L6&lt;0)),'[2]NonRes - Report'!$J$9,IF(AND($B6="2-inch", NOT(L6=""),OR(L6&gt;=0, L6&lt;0)),'[2]NonRes - Report'!$K$9,IF(AND($B6="3-inch", NOT(L6=""),OR(L6&gt;=0, L6&lt;0)),'[2]NonRes - Report'!$L$9,IF(AND($B6="4-inch", NOT(L6=""),OR(L6&gt;=0, L6&lt;0)),'[2]NonRes - Report'!$M$9,IF(AND($B6="6-inch", NOT(L6=""),OR(L6&gt;=0, L6&lt;0)),'[2]NonRes - Report'!$N$9, 0)))))))</f>
        <v>28.875</v>
      </c>
      <c r="Y6" s="40">
        <f>IF(AND($B6="3/4-inch", NOT(M6=""),OR(M6&gt;=0, M6&lt;0)),'[2]NonRes - Report'!$E$9,IF(AND($B6="1-inch", NOT(M6=""),OR(M6&gt;=0, M6&lt;0)),'[2]NonRes - Report'!$I$9,IF(AND($B6="1 1/2-inch", NOT(M6=""),OR(M6&gt;=0, M6&lt;0)),'[2]NonRes - Report'!$J$9,IF(AND($B6="2-inch", NOT(M6=""),OR(M6&gt;=0, M6&lt;0)),'[2]NonRes - Report'!$K$9,IF(AND($B6="3-inch", NOT(M6=""),OR(M6&gt;=0, M6&lt;0)),'[2]NonRes - Report'!$L$9,IF(AND($B6="4-inch", NOT(M6=""),OR(M6&gt;=0, M6&lt;0)),'[2]NonRes - Report'!$M$9,IF(AND($B6="6-inch", NOT(M6=""),OR(M6&gt;=0, M6&lt;0)),'[2]NonRes - Report'!$N$9, 0)))))))</f>
        <v>28.875</v>
      </c>
      <c r="Z6" s="40">
        <f>IF(AND($B6="3/4-inch", NOT(N6=""),OR(N6&gt;=0, N6&lt;0)),'[2]NonRes - Report'!$E$9,IF(AND($B6="1-inch", NOT(N6=""),OR(N6&gt;=0, N6&lt;0)),'[2]NonRes - Report'!$I$9,IF(AND($B6="1 1/2-inch", NOT(N6=""),OR(N6&gt;=0, N6&lt;0)),'[2]NonRes - Report'!$J$9,IF(AND($B6="2-inch", NOT(N6=""),OR(N6&gt;=0, N6&lt;0)),'[2]NonRes - Report'!$K$9,IF(AND($B6="3-inch", NOT(N6=""),OR(N6&gt;=0, N6&lt;0)),'[2]NonRes - Report'!$L$9,IF(AND($B6="4-inch", NOT(N6=""),OR(N6&gt;=0, N6&lt;0)),'[2]NonRes - Report'!$M$9,IF(AND($B6="6-inch", NOT(N6=""),OR(N6&gt;=0, N6&lt;0)),'[2]NonRes - Report'!$N$9, 0)))))))</f>
        <v>28.875</v>
      </c>
      <c r="AA6" s="40">
        <f>IF(AND($B6="3/4-inch", NOT(O6=""),OR(O6&gt;=0, O6&lt;0)),'[2]NonRes - Report'!$E$9,IF(AND($B6="1-inch", NOT(O6=""),OR(O6&gt;=0, O6&lt;0)),'[2]NonRes - Report'!$I$9,IF(AND($B6="1 1/2-inch", NOT(O6=""),OR(O6&gt;=0, O6&lt;0)),'[2]NonRes - Report'!$J$9,IF(AND($B6="2-inch", NOT(O6=""),OR(O6&gt;=0, O6&lt;0)),'[2]NonRes - Report'!$K$9,IF(AND($B6="3-inch", NOT(O6=""),OR(O6&gt;=0, O6&lt;0)),'[2]NonRes - Report'!$L$9,IF(AND($B6="4-inch", NOT(O6=""),OR(O6&gt;=0, O6&lt;0)),'[2]NonRes - Report'!$M$9,IF(AND($B6="6-inch", NOT(O6=""),OR(O6&gt;=0, O6&lt;0)),'[2]NonRes - Report'!$N$9, 0)))))))</f>
        <v>28.875</v>
      </c>
      <c r="AB6" s="40">
        <f>IF(AND($B6="3/4-inch", NOT(P6=""),OR(P6&gt;=0, P6&lt;0)),'[2]NonRes - Report'!$E$9,IF(AND($B6="1-inch", NOT(P6=""),OR(P6&gt;=0, P6&lt;0)),'[2]NonRes - Report'!$I$9,IF(AND($B6="1 1/2-inch", NOT(P6=""),OR(P6&gt;=0, P6&lt;0)),'[2]NonRes - Report'!$J$9,IF(AND($B6="2-inch", NOT(P6=""),OR(P6&gt;=0, P6&lt;0)),'[2]NonRes - Report'!$K$9,IF(AND($B6="3-inch", NOT(P6=""),OR(P6&gt;=0, P6&lt;0)),'[2]NonRes - Report'!$L$9,IF(AND($B6="4-inch", NOT(P6=""),OR(P6&gt;=0, P6&lt;0)),'[2]NonRes - Report'!$M$9,IF(AND($B6="6-inch", NOT(P6=""),OR(P6&gt;=0, P6&lt;0)),'[2]NonRes - Report'!$N$9, 0)))))))</f>
        <v>28.875</v>
      </c>
      <c r="AC6" s="41">
        <f>IF(AND($B6="3/4-inch", NOT(Q6=""),OR(Q6&gt;=0, Q6&lt;0)),'[2]NonRes - Report'!$E$9,IF(AND($B6="1-inch", NOT(Q6=""),OR(Q6&gt;=0, Q6&lt;0)),'[2]NonRes - Report'!$I$9,IF(AND($B6="1 1/2-inch", NOT(Q6=""),OR(Q6&gt;=0, Q6&lt;0)),'[2]NonRes - Report'!$J$9,IF(AND($B6="2-inch", NOT(Q6=""),OR(Q6&gt;=0, Q6&lt;0)),'[2]NonRes - Report'!$K$9,IF(AND($B6="3-inch", NOT(Q6=""),OR(Q6&gt;=0, Q6&lt;0)),'[2]NonRes - Report'!$L$9,IF(AND($B6="4-inch", NOT(Q6=""),OR(Q6&gt;=0, Q6&lt;0)),'[2]NonRes - Report'!$M$9,IF(AND($B6="6-inch", NOT(Q6=""),OR(Q6&gt;=0, Q6&lt;0)),'[2]NonRes - Report'!$N$9, 0)))))))</f>
        <v>28.875</v>
      </c>
      <c r="AD6" s="38">
        <f>IF(AND($B6="3/4-inch",DJ6&gt;'[2]NonRes - Report'!$G$10),'[2]NonRes - Report'!$G$10,IF(AND($B6="3/4-inch",ABS(DJ6)&gt;'[2]NonRes - Report'!$G$10),-'[2]NonRes - Report'!$G$10,IF(AND($B6="1-inch",DJ6&gt;'[2]NonRes - Report'!$I$10),'[2]NonRes - Report'!$I$10,IF(AND($B6="1-inch",ABS(DJ6)&gt;'[2]NonRes - Report'!$I$10),-'[2]NonRes - Report'!$I$10,IF(AND($B6="1 1/2-inch",DJ6&gt;'[2]NonRes - Report'!$J$10),'[2]NonRes - Report'!$J$10,IF(AND($B6="1 1/2-inch",ABS(DJ6)&gt;'[2]NonRes - Report'!$J$10),-'[2]NonRes - Report'!$J$10,IF(AND($B6="2-inch",DJ6&gt;'[2]NonRes - Report'!$K$10),'[2]NonRes - Report'!$K$10,IF(AND($B6="2-inch",ABS(DJ6)&gt;'[2]NonRes - Report'!$K$10),-'[2]NonRes - Report'!$K$10,IF(AND($B6="3-inch",DJ6&gt;'[2]NonRes - Report'!$L$10),'[2]NonRes - Report'!$L$10,IF(AND($B6="3-inch",ABS(DJ6)&gt;'[2]NonRes - Report'!$L$10),-'[2]NonRes - Report'!$L$10,IF(AND($B6="4-inch",DJ6&gt;'[2]NonRes - Report'!$M$10),'[2]NonRes - Report'!$M$10,IF(AND($B6="4-inch",ABS(DJ6)&gt;'[2]NonRes - Report'!$M$10),-'[2]NonRes - Report'!$M$10,IF(AND($B6="6-inch",DJ6&gt;'[2]NonRes - Report'!$N$10),'[2]NonRes - Report'!$N$10,IF(AND($B6="6-inch",ABS(DJ6)&gt;'[2]NonRes - Report'!$N$10),-'[2]NonRes - Report'!$N$10,IF(DJ6&lt;0,-DJ6,DJ6)))))))))))))))</f>
        <v>3000</v>
      </c>
      <c r="AE6" s="38">
        <f>IF(AND($B6="3/4-inch",DK6&gt;'[2]NonRes - Report'!$G$10),'[2]NonRes - Report'!$G$10,IF(AND($B6="3/4-inch",ABS(DK6)&gt;'[2]NonRes - Report'!$G$10),-'[2]NonRes - Report'!$G$10,IF(AND($B6="1-inch",DK6&gt;'[2]NonRes - Report'!$I$10),'[2]NonRes - Report'!$I$10,IF(AND($B6="1-inch",ABS(DK6)&gt;'[2]NonRes - Report'!$I$10),-'[2]NonRes - Report'!$I$10,IF(AND($B6="1 1/2-inch",DK6&gt;'[2]NonRes - Report'!$J$10),'[2]NonRes - Report'!$J$10,IF(AND($B6="1 1/2-inch",ABS(DK6)&gt;'[2]NonRes - Report'!$J$10),-'[2]NonRes - Report'!$J$10,IF(AND($B6="2-inch",DK6&gt;'[2]NonRes - Report'!$K$10),'[2]NonRes - Report'!$K$10,IF(AND($B6="2-inch",ABS(DK6)&gt;'[2]NonRes - Report'!$K$10),-'[2]NonRes - Report'!$K$10,IF(AND($B6="3-inch",DK6&gt;'[2]NonRes - Report'!$L$10),'[2]NonRes - Report'!$L$10,IF(AND($B6="3-inch",ABS(DK6)&gt;'[2]NonRes - Report'!$L$10),-'[2]NonRes - Report'!$L$10,IF(AND($B6="4-inch",DK6&gt;'[2]NonRes - Report'!$M$10),'[2]NonRes - Report'!$M$10,IF(AND($B6="4-inch",ABS(DK6)&gt;'[2]NonRes - Report'!$M$10),-'[2]NonRes - Report'!$M$10,IF(AND($B6="6-inch",DK6&gt;'[2]NonRes - Report'!$N$10),'[2]NonRes - Report'!$N$10,IF(AND($B6="6-inch",ABS(DK6)&gt;'[2]NonRes - Report'!$N$10),-'[2]NonRes - Report'!$N$10,IF(DK6&lt;0,-DK6,DK6)))))))))))))))</f>
        <v>3000</v>
      </c>
      <c r="AF6" s="38">
        <f>IF(AND($B6="3/4-inch",DL6&gt;'[2]NonRes - Report'!$G$10),'[2]NonRes - Report'!$G$10,IF(AND($B6="3/4-inch",ABS(DL6)&gt;'[2]NonRes - Report'!$G$10),-'[2]NonRes - Report'!$G$10,IF(AND($B6="1-inch",DL6&gt;'[2]NonRes - Report'!$I$10),'[2]NonRes - Report'!$I$10,IF(AND($B6="1-inch",ABS(DL6)&gt;'[2]NonRes - Report'!$I$10),-'[2]NonRes - Report'!$I$10,IF(AND($B6="1 1/2-inch",DL6&gt;'[2]NonRes - Report'!$J$10),'[2]NonRes - Report'!$J$10,IF(AND($B6="1 1/2-inch",ABS(DL6)&gt;'[2]NonRes - Report'!$J$10),-'[2]NonRes - Report'!$J$10,IF(AND($B6="2-inch",DL6&gt;'[2]NonRes - Report'!$K$10),'[2]NonRes - Report'!$K$10,IF(AND($B6="2-inch",ABS(DL6)&gt;'[2]NonRes - Report'!$K$10),-'[2]NonRes - Report'!$K$10,IF(AND($B6="3-inch",DL6&gt;'[2]NonRes - Report'!$L$10),'[2]NonRes - Report'!$L$10,IF(AND($B6="3-inch",ABS(DL6)&gt;'[2]NonRes - Report'!$L$10),-'[2]NonRes - Report'!$L$10,IF(AND($B6="4-inch",DL6&gt;'[2]NonRes - Report'!$M$10),'[2]NonRes - Report'!$M$10,IF(AND($B6="4-inch",ABS(DL6)&gt;'[2]NonRes - Report'!$M$10),-'[2]NonRes - Report'!$M$10,IF(AND($B6="6-inch",DL6&gt;'[2]NonRes - Report'!$N$10),'[2]NonRes - Report'!$N$10,IF(AND($B6="6-inch",ABS(DL6)&gt;'[2]NonRes - Report'!$N$10),-'[2]NonRes - Report'!$N$10,IF(DL6&lt;0,-DL6,DL6)))))))))))))))</f>
        <v>3000</v>
      </c>
      <c r="AG6" s="38">
        <f>IF(AND($B6="3/4-inch",DM6&gt;'[2]NonRes - Report'!$G$10),'[2]NonRes - Report'!$G$10,IF(AND($B6="3/4-inch",ABS(DM6)&gt;'[2]NonRes - Report'!$G$10),-'[2]NonRes - Report'!$G$10,IF(AND($B6="1-inch",DM6&gt;'[2]NonRes - Report'!$I$10),'[2]NonRes - Report'!$I$10,IF(AND($B6="1-inch",ABS(DM6)&gt;'[2]NonRes - Report'!$I$10),-'[2]NonRes - Report'!$I$10,IF(AND($B6="1 1/2-inch",DM6&gt;'[2]NonRes - Report'!$J$10),'[2]NonRes - Report'!$J$10,IF(AND($B6="1 1/2-inch",ABS(DM6)&gt;'[2]NonRes - Report'!$J$10),-'[2]NonRes - Report'!$J$10,IF(AND($B6="2-inch",DM6&gt;'[2]NonRes - Report'!$K$10),'[2]NonRes - Report'!$K$10,IF(AND($B6="2-inch",ABS(DM6)&gt;'[2]NonRes - Report'!$K$10),-'[2]NonRes - Report'!$K$10,IF(AND($B6="3-inch",DM6&gt;'[2]NonRes - Report'!$L$10),'[2]NonRes - Report'!$L$10,IF(AND($B6="3-inch",ABS(DM6)&gt;'[2]NonRes - Report'!$L$10),-'[2]NonRes - Report'!$L$10,IF(AND($B6="4-inch",DM6&gt;'[2]NonRes - Report'!$M$10),'[2]NonRes - Report'!$M$10,IF(AND($B6="4-inch",ABS(DM6)&gt;'[2]NonRes - Report'!$M$10),-'[2]NonRes - Report'!$M$10,IF(AND($B6="6-inch",DM6&gt;'[2]NonRes - Report'!$N$10),'[2]NonRes - Report'!$N$10,IF(AND($B6="6-inch",ABS(DM6)&gt;'[2]NonRes - Report'!$N$10),-'[2]NonRes - Report'!$N$10,IF(DM6&lt;0,-DM6,DM6)))))))))))))))</f>
        <v>3000</v>
      </c>
      <c r="AH6" s="38">
        <f>IF(AND($B6="3/4-inch",DN6&gt;'[2]NonRes - Report'!$G$10),'[2]NonRes - Report'!$G$10,IF(AND($B6="3/4-inch",ABS(DN6)&gt;'[2]NonRes - Report'!$G$10),-'[2]NonRes - Report'!$G$10,IF(AND($B6="1-inch",DN6&gt;'[2]NonRes - Report'!$I$10),'[2]NonRes - Report'!$I$10,IF(AND($B6="1-inch",ABS(DN6)&gt;'[2]NonRes - Report'!$I$10),-'[2]NonRes - Report'!$I$10,IF(AND($B6="1 1/2-inch",DN6&gt;'[2]NonRes - Report'!$J$10),'[2]NonRes - Report'!$J$10,IF(AND($B6="1 1/2-inch",ABS(DN6)&gt;'[2]NonRes - Report'!$J$10),-'[2]NonRes - Report'!$J$10,IF(AND($B6="2-inch",DN6&gt;'[2]NonRes - Report'!$K$10),'[2]NonRes - Report'!$K$10,IF(AND($B6="2-inch",ABS(DN6)&gt;'[2]NonRes - Report'!$K$10),-'[2]NonRes - Report'!$K$10,IF(AND($B6="3-inch",DN6&gt;'[2]NonRes - Report'!$L$10),'[2]NonRes - Report'!$L$10,IF(AND($B6="3-inch",ABS(DN6)&gt;'[2]NonRes - Report'!$L$10),-'[2]NonRes - Report'!$L$10,IF(AND($B6="4-inch",DN6&gt;'[2]NonRes - Report'!$M$10),'[2]NonRes - Report'!$M$10,IF(AND($B6="4-inch",ABS(DN6)&gt;'[2]NonRes - Report'!$M$10),-'[2]NonRes - Report'!$M$10,IF(AND($B6="6-inch",DN6&gt;'[2]NonRes - Report'!$N$10),'[2]NonRes - Report'!$N$10,IF(AND($B6="6-inch",ABS(DN6)&gt;'[2]NonRes - Report'!$N$10),-'[2]NonRes - Report'!$N$10,IF(DN6&lt;0,-DN6,DN6)))))))))))))))</f>
        <v>3000</v>
      </c>
      <c r="AI6" s="38">
        <f>IF(AND($B6="3/4-inch",DO6&gt;'[2]NonRes - Report'!$G$10),'[2]NonRes - Report'!$G$10,IF(AND($B6="3/4-inch",ABS(DO6)&gt;'[2]NonRes - Report'!$G$10),-'[2]NonRes - Report'!$G$10,IF(AND($B6="1-inch",DO6&gt;'[2]NonRes - Report'!$I$10),'[2]NonRes - Report'!$I$10,IF(AND($B6="1-inch",ABS(DO6)&gt;'[2]NonRes - Report'!$I$10),-'[2]NonRes - Report'!$I$10,IF(AND($B6="1 1/2-inch",DO6&gt;'[2]NonRes - Report'!$J$10),'[2]NonRes - Report'!$J$10,IF(AND($B6="1 1/2-inch",ABS(DO6)&gt;'[2]NonRes - Report'!$J$10),-'[2]NonRes - Report'!$J$10,IF(AND($B6="2-inch",DO6&gt;'[2]NonRes - Report'!$K$10),'[2]NonRes - Report'!$K$10,IF(AND($B6="2-inch",ABS(DO6)&gt;'[2]NonRes - Report'!$K$10),-'[2]NonRes - Report'!$K$10,IF(AND($B6="3-inch",DO6&gt;'[2]NonRes - Report'!$L$10),'[2]NonRes - Report'!$L$10,IF(AND($B6="3-inch",ABS(DO6)&gt;'[2]NonRes - Report'!$L$10),-'[2]NonRes - Report'!$L$10,IF(AND($B6="4-inch",DO6&gt;'[2]NonRes - Report'!$M$10),'[2]NonRes - Report'!$M$10,IF(AND($B6="4-inch",ABS(DO6)&gt;'[2]NonRes - Report'!$M$10),-'[2]NonRes - Report'!$M$10,IF(AND($B6="6-inch",DO6&gt;'[2]NonRes - Report'!$N$10),'[2]NonRes - Report'!$N$10,IF(AND($B6="6-inch",ABS(DO6)&gt;'[2]NonRes - Report'!$N$10),-'[2]NonRes - Report'!$N$10,IF(DO6&lt;0,-DO6,DO6)))))))))))))))</f>
        <v>3000</v>
      </c>
      <c r="AJ6" s="38">
        <f>IF(AND($B6="3/4-inch",DP6&gt;'[2]NonRes - Report'!$G$10),'[2]NonRes - Report'!$G$10,IF(AND($B6="3/4-inch",ABS(DP6)&gt;'[2]NonRes - Report'!$G$10),-'[2]NonRes - Report'!$G$10,IF(AND($B6="1-inch",DP6&gt;'[2]NonRes - Report'!$I$10),'[2]NonRes - Report'!$I$10,IF(AND($B6="1-inch",ABS(DP6)&gt;'[2]NonRes - Report'!$I$10),-'[2]NonRes - Report'!$I$10,IF(AND($B6="1 1/2-inch",DP6&gt;'[2]NonRes - Report'!$J$10),'[2]NonRes - Report'!$J$10,IF(AND($B6="1 1/2-inch",ABS(DP6)&gt;'[2]NonRes - Report'!$J$10),-'[2]NonRes - Report'!$J$10,IF(AND($B6="2-inch",DP6&gt;'[2]NonRes - Report'!$K$10),'[2]NonRes - Report'!$K$10,IF(AND($B6="2-inch",ABS(DP6)&gt;'[2]NonRes - Report'!$K$10),-'[2]NonRes - Report'!$K$10,IF(AND($B6="3-inch",DP6&gt;'[2]NonRes - Report'!$L$10),'[2]NonRes - Report'!$L$10,IF(AND($B6="3-inch",ABS(DP6)&gt;'[2]NonRes - Report'!$L$10),-'[2]NonRes - Report'!$L$10,IF(AND($B6="4-inch",DP6&gt;'[2]NonRes - Report'!$M$10),'[2]NonRes - Report'!$M$10,IF(AND($B6="4-inch",ABS(DP6)&gt;'[2]NonRes - Report'!$M$10),-'[2]NonRes - Report'!$M$10,IF(AND($B6="6-inch",DP6&gt;'[2]NonRes - Report'!$N$10),'[2]NonRes - Report'!$N$10,IF(AND($B6="6-inch",ABS(DP6)&gt;'[2]NonRes - Report'!$N$10),-'[2]NonRes - Report'!$N$10,IF(DP6&lt;0,-DP6,DP6)))))))))))))))</f>
        <v>3000</v>
      </c>
      <c r="AK6" s="38">
        <f>IF(AND($B6="3/4-inch",DQ6&gt;'[2]NonRes - Report'!$G$10),'[2]NonRes - Report'!$G$10,IF(AND($B6="3/4-inch",ABS(DQ6)&gt;'[2]NonRes - Report'!$G$10),-'[2]NonRes - Report'!$G$10,IF(AND($B6="1-inch",DQ6&gt;'[2]NonRes - Report'!$I$10),'[2]NonRes - Report'!$I$10,IF(AND($B6="1-inch",ABS(DQ6)&gt;'[2]NonRes - Report'!$I$10),-'[2]NonRes - Report'!$I$10,IF(AND($B6="1 1/2-inch",DQ6&gt;'[2]NonRes - Report'!$J$10),'[2]NonRes - Report'!$J$10,IF(AND($B6="1 1/2-inch",ABS(DQ6)&gt;'[2]NonRes - Report'!$J$10),-'[2]NonRes - Report'!$J$10,IF(AND($B6="2-inch",DQ6&gt;'[2]NonRes - Report'!$K$10),'[2]NonRes - Report'!$K$10,IF(AND($B6="2-inch",ABS(DQ6)&gt;'[2]NonRes - Report'!$K$10),-'[2]NonRes - Report'!$K$10,IF(AND($B6="3-inch",DQ6&gt;'[2]NonRes - Report'!$L$10),'[2]NonRes - Report'!$L$10,IF(AND($B6="3-inch",ABS(DQ6)&gt;'[2]NonRes - Report'!$L$10),-'[2]NonRes - Report'!$L$10,IF(AND($B6="4-inch",DQ6&gt;'[2]NonRes - Report'!$M$10),'[2]NonRes - Report'!$M$10,IF(AND($B6="4-inch",ABS(DQ6)&gt;'[2]NonRes - Report'!$M$10),-'[2]NonRes - Report'!$M$10,IF(AND($B6="6-inch",DQ6&gt;'[2]NonRes - Report'!$N$10),'[2]NonRes - Report'!$N$10,IF(AND($B6="6-inch",ABS(DQ6)&gt;'[2]NonRes - Report'!$N$10),-'[2]NonRes - Report'!$N$10,IF(DQ6&lt;0,-DQ6,DQ6)))))))))))))))</f>
        <v>3000</v>
      </c>
      <c r="AL6" s="38">
        <f>IF(AND($B6="3/4-inch",DR6&gt;'[2]NonRes - Report'!$G$10),'[2]NonRes - Report'!$G$10,IF(AND($B6="3/4-inch",ABS(DR6)&gt;'[2]NonRes - Report'!$G$10),-'[2]NonRes - Report'!$G$10,IF(AND($B6="1-inch",DR6&gt;'[2]NonRes - Report'!$I$10),'[2]NonRes - Report'!$I$10,IF(AND($B6="1-inch",ABS(DR6)&gt;'[2]NonRes - Report'!$I$10),-'[2]NonRes - Report'!$I$10,IF(AND($B6="1 1/2-inch",DR6&gt;'[2]NonRes - Report'!$J$10),'[2]NonRes - Report'!$J$10,IF(AND($B6="1 1/2-inch",ABS(DR6)&gt;'[2]NonRes - Report'!$J$10),-'[2]NonRes - Report'!$J$10,IF(AND($B6="2-inch",DR6&gt;'[2]NonRes - Report'!$K$10),'[2]NonRes - Report'!$K$10,IF(AND($B6="2-inch",ABS(DR6)&gt;'[2]NonRes - Report'!$K$10),-'[2]NonRes - Report'!$K$10,IF(AND($B6="3-inch",DR6&gt;'[2]NonRes - Report'!$L$10),'[2]NonRes - Report'!$L$10,IF(AND($B6="3-inch",ABS(DR6)&gt;'[2]NonRes - Report'!$L$10),-'[2]NonRes - Report'!$L$10,IF(AND($B6="4-inch",DR6&gt;'[2]NonRes - Report'!$M$10),'[2]NonRes - Report'!$M$10,IF(AND($B6="4-inch",ABS(DR6)&gt;'[2]NonRes - Report'!$M$10),-'[2]NonRes - Report'!$M$10,IF(AND($B6="6-inch",DR6&gt;'[2]NonRes - Report'!$N$10),'[2]NonRes - Report'!$N$10,IF(AND($B6="6-inch",ABS(DR6)&gt;'[2]NonRes - Report'!$N$10),-'[2]NonRes - Report'!$N$10,IF(DR6&lt;0,-DR6,DR6)))))))))))))))</f>
        <v>3000</v>
      </c>
      <c r="AM6" s="38">
        <f>IF(AND($B6="3/4-inch",DS6&gt;'[2]NonRes - Report'!$G$10),'[2]NonRes - Report'!$G$10,IF(AND($B6="3/4-inch",ABS(DS6)&gt;'[2]NonRes - Report'!$G$10),-'[2]NonRes - Report'!$G$10,IF(AND($B6="1-inch",DS6&gt;'[2]NonRes - Report'!$I$10),'[2]NonRes - Report'!$I$10,IF(AND($B6="1-inch",ABS(DS6)&gt;'[2]NonRes - Report'!$I$10),-'[2]NonRes - Report'!$I$10,IF(AND($B6="1 1/2-inch",DS6&gt;'[2]NonRes - Report'!$J$10),'[2]NonRes - Report'!$J$10,IF(AND($B6="1 1/2-inch",ABS(DS6)&gt;'[2]NonRes - Report'!$J$10),-'[2]NonRes - Report'!$J$10,IF(AND($B6="2-inch",DS6&gt;'[2]NonRes - Report'!$K$10),'[2]NonRes - Report'!$K$10,IF(AND($B6="2-inch",ABS(DS6)&gt;'[2]NonRes - Report'!$K$10),-'[2]NonRes - Report'!$K$10,IF(AND($B6="3-inch",DS6&gt;'[2]NonRes - Report'!$L$10),'[2]NonRes - Report'!$L$10,IF(AND($B6="3-inch",ABS(DS6)&gt;'[2]NonRes - Report'!$L$10),-'[2]NonRes - Report'!$L$10,IF(AND($B6="4-inch",DS6&gt;'[2]NonRes - Report'!$M$10),'[2]NonRes - Report'!$M$10,IF(AND($B6="4-inch",ABS(DS6)&gt;'[2]NonRes - Report'!$M$10),-'[2]NonRes - Report'!$M$10,IF(AND($B6="6-inch",DS6&gt;'[2]NonRes - Report'!$N$10),'[2]NonRes - Report'!$N$10,IF(AND($B6="6-inch",ABS(DS6)&gt;'[2]NonRes - Report'!$N$10),-'[2]NonRes - Report'!$N$10,IF(DS6&lt;0,-DS6,DS6)))))))))))))))</f>
        <v>3000</v>
      </c>
      <c r="AN6" s="38">
        <f>IF(AND($B6="3/4-inch",DT6&gt;'[2]NonRes - Report'!$G$10),'[2]NonRes - Report'!$G$10,IF(AND($B6="3/4-inch",ABS(DT6)&gt;'[2]NonRes - Report'!$G$10),-'[2]NonRes - Report'!$G$10,IF(AND($B6="1-inch",DT6&gt;'[2]NonRes - Report'!$I$10),'[2]NonRes - Report'!$I$10,IF(AND($B6="1-inch",ABS(DT6)&gt;'[2]NonRes - Report'!$I$10),-'[2]NonRes - Report'!$I$10,IF(AND($B6="1 1/2-inch",DT6&gt;'[2]NonRes - Report'!$J$10),'[2]NonRes - Report'!$J$10,IF(AND($B6="1 1/2-inch",ABS(DT6)&gt;'[2]NonRes - Report'!$J$10),-'[2]NonRes - Report'!$J$10,IF(AND($B6="2-inch",DT6&gt;'[2]NonRes - Report'!$K$10),'[2]NonRes - Report'!$K$10,IF(AND($B6="2-inch",ABS(DT6)&gt;'[2]NonRes - Report'!$K$10),-'[2]NonRes - Report'!$K$10,IF(AND($B6="3-inch",DT6&gt;'[2]NonRes - Report'!$L$10),'[2]NonRes - Report'!$L$10,IF(AND($B6="3-inch",ABS(DT6)&gt;'[2]NonRes - Report'!$L$10),-'[2]NonRes - Report'!$L$10,IF(AND($B6="4-inch",DT6&gt;'[2]NonRes - Report'!$M$10),'[2]NonRes - Report'!$M$10,IF(AND($B6="4-inch",ABS(DT6)&gt;'[2]NonRes - Report'!$M$10),-'[2]NonRes - Report'!$M$10,IF(AND($B6="6-inch",DT6&gt;'[2]NonRes - Report'!$N$10),'[2]NonRes - Report'!$N$10,IF(AND($B6="6-inch",ABS(DT6)&gt;'[2]NonRes - Report'!$N$10),-'[2]NonRes - Report'!$N$10,IF(DT6&lt;0,-DT6,DT6)))))))))))))))</f>
        <v>3000</v>
      </c>
      <c r="AO6" s="39">
        <f>IF(AND($B6="3/4-inch",DU6&gt;'[2]NonRes - Report'!$G$10),'[2]NonRes - Report'!$G$10,IF(AND($B6="3/4-inch",ABS(DU6)&gt;'[2]NonRes - Report'!$G$10),-'[2]NonRes - Report'!$G$10,IF(AND($B6="1-inch",DU6&gt;'[2]NonRes - Report'!$I$10),'[2]NonRes - Report'!$I$10,IF(AND($B6="1-inch",ABS(DU6)&gt;'[2]NonRes - Report'!$I$10),-'[2]NonRes - Report'!$I$10,IF(AND($B6="1 1/2-inch",DU6&gt;'[2]NonRes - Report'!$J$10),'[2]NonRes - Report'!$J$10,IF(AND($B6="1 1/2-inch",ABS(DU6)&gt;'[2]NonRes - Report'!$J$10),-'[2]NonRes - Report'!$J$10,IF(AND($B6="2-inch",DU6&gt;'[2]NonRes - Report'!$K$10),'[2]NonRes - Report'!$K$10,IF(AND($B6="2-inch",ABS(DU6)&gt;'[2]NonRes - Report'!$K$10),-'[2]NonRes - Report'!$K$10,IF(AND($B6="3-inch",DU6&gt;'[2]NonRes - Report'!$L$10),'[2]NonRes - Report'!$L$10,IF(AND($B6="3-inch",ABS(DU6)&gt;'[2]NonRes - Report'!$L$10),-'[2]NonRes - Report'!$L$10,IF(AND($B6="4-inch",DU6&gt;'[2]NonRes - Report'!$M$10),'[2]NonRes - Report'!$M$10,IF(AND($B6="4-inch",ABS(DU6)&gt;'[2]NonRes - Report'!$M$10),-'[2]NonRes - Report'!$M$10,IF(AND($B6="6-inch",DU6&gt;'[2]NonRes - Report'!$N$10),'[2]NonRes - Report'!$N$10,IF(AND($B6="6-inch",ABS(DU6)&gt;'[2]NonRes - Report'!$N$10),-'[2]NonRes - Report'!$N$10,IF(DU6&lt;0,-DU6,DU6)))))))))))))))</f>
        <v>1800</v>
      </c>
      <c r="AP6" s="40">
        <f>IF(AND($B6="3/4-inch",DJ6&gt;'[2]NonRes - Report'!$G$10),('[2]NonRes - Report'!$G$10/'[2]NonRes - Report'!$I$22*'[2]NonRes - Report'!$E$10),IF(AND($B6="1-inch",DJ6&gt;'[2]NonRes - Report'!$I$10),('[2]NonRes - Report'!$I$10/'[2]NonRes - Report'!$I$22*'[2]NonRes - Report'!$E$10),IF(AND($B6="1 1/2-inch",DJ6&gt;'[2]NonRes - Report'!$J$10),('[2]NonRes - Report'!$J$10/'[2]NonRes - Report'!$I$22*'[2]NonRes - Report'!$E$10),IF(AND($B6="2-inch",DJ6&gt;'[2]NonRes - Report'!$K$10),('[2]NonRes - Report'!$K$10/'[2]NonRes - Report'!$I$22*'[2]NonRes - Report'!$E$10),IF(AND($B6="3-inch",DJ6&gt;'[2]NonRes - Report'!$L$10),('[2]NonRes - Report'!$L$10/'[2]NonRes - Report'!$I$22*'[2]NonRes - Report'!$E$10),IF(AND($B6="4-inch",DJ6&gt;'[2]NonRes - Report'!$M$10),('[2]NonRes - Report'!$M$10/'[2]NonRes - Report'!$I$22*'[2]NonRes - Report'!$E$10),IF(AND($B6="6-inch",DJ6&gt;'[2]NonRes - Report'!$N$10),('[2]NonRes - Report'!$N$10/'[2]NonRes - Report'!$I$22*'[2]NonRes - Report'!$E$10),AD6/'[2]NonRes - Report'!$I$22*'[2]NonRes - Report'!$E$10)))))))</f>
        <v>25.5</v>
      </c>
      <c r="AQ6" s="40">
        <f>IF(AND($B6="3/4-inch",DK6&gt;'[2]NonRes - Report'!$G$10),('[2]NonRes - Report'!$G$10/'[2]NonRes - Report'!$I$22*'[2]NonRes - Report'!$E$10),IF(AND($B6="1-inch",DK6&gt;'[2]NonRes - Report'!$I$10),('[2]NonRes - Report'!$I$10/'[2]NonRes - Report'!$I$22*'[2]NonRes - Report'!$E$10),IF(AND($B6="1 1/2-inch",DK6&gt;'[2]NonRes - Report'!$J$10),('[2]NonRes - Report'!$J$10/'[2]NonRes - Report'!$I$22*'[2]NonRes - Report'!$E$10),IF(AND($B6="2-inch",DK6&gt;'[2]NonRes - Report'!$K$10),('[2]NonRes - Report'!$K$10/'[2]NonRes - Report'!$I$22*'[2]NonRes - Report'!$E$10),IF(AND($B6="3-inch",DK6&gt;'[2]NonRes - Report'!$L$10),('[2]NonRes - Report'!$L$10/'[2]NonRes - Report'!$I$22*'[2]NonRes - Report'!$E$10),IF(AND($B6="4-inch",DK6&gt;'[2]NonRes - Report'!$M$10),('[2]NonRes - Report'!$M$10/'[2]NonRes - Report'!$I$22*'[2]NonRes - Report'!$E$10),IF(AND($B6="6-inch",DK6&gt;'[2]NonRes - Report'!$N$10),('[2]NonRes - Report'!$N$10/'[2]NonRes - Report'!$I$22*'[2]NonRes - Report'!$E$10),AE6/'[2]NonRes - Report'!$I$22*'[2]NonRes - Report'!$E$10)))))))</f>
        <v>25.5</v>
      </c>
      <c r="AR6" s="40">
        <f>IF(AND($B6="3/4-inch",DL6&gt;'[2]NonRes - Report'!$G$10),('[2]NonRes - Report'!$G$10/'[2]NonRes - Report'!$I$22*'[2]NonRes - Report'!$E$10),IF(AND($B6="1-inch",DL6&gt;'[2]NonRes - Report'!$I$10),('[2]NonRes - Report'!$I$10/'[2]NonRes - Report'!$I$22*'[2]NonRes - Report'!$E$10),IF(AND($B6="1 1/2-inch",DL6&gt;'[2]NonRes - Report'!$J$10),('[2]NonRes - Report'!$J$10/'[2]NonRes - Report'!$I$22*'[2]NonRes - Report'!$E$10),IF(AND($B6="2-inch",DL6&gt;'[2]NonRes - Report'!$K$10),('[2]NonRes - Report'!$K$10/'[2]NonRes - Report'!$I$22*'[2]NonRes - Report'!$E$10),IF(AND($B6="3-inch",DL6&gt;'[2]NonRes - Report'!$L$10),('[2]NonRes - Report'!$L$10/'[2]NonRes - Report'!$I$22*'[2]NonRes - Report'!$E$10),IF(AND($B6="4-inch",DL6&gt;'[2]NonRes - Report'!$M$10),('[2]NonRes - Report'!$M$10/'[2]NonRes - Report'!$I$22*'[2]NonRes - Report'!$E$10),IF(AND($B6="6-inch",DL6&gt;'[2]NonRes - Report'!$N$10),('[2]NonRes - Report'!$N$10/'[2]NonRes - Report'!$I$22*'[2]NonRes - Report'!$E$10),AF6/'[2]NonRes - Report'!$I$22*'[2]NonRes - Report'!$E$10)))))))</f>
        <v>25.5</v>
      </c>
      <c r="AS6" s="40">
        <f>IF(AND($B6="3/4-inch",DM6&gt;'[2]NonRes - Report'!$G$10),('[2]NonRes - Report'!$G$10/'[2]NonRes - Report'!$I$22*'[2]NonRes - Report'!$E$10),IF(AND($B6="1-inch",DM6&gt;'[2]NonRes - Report'!$I$10),('[2]NonRes - Report'!$I$10/'[2]NonRes - Report'!$I$22*'[2]NonRes - Report'!$E$10),IF(AND($B6="1 1/2-inch",DM6&gt;'[2]NonRes - Report'!$J$10),('[2]NonRes - Report'!$J$10/'[2]NonRes - Report'!$I$22*'[2]NonRes - Report'!$E$10),IF(AND($B6="2-inch",DM6&gt;'[2]NonRes - Report'!$K$10),('[2]NonRes - Report'!$K$10/'[2]NonRes - Report'!$I$22*'[2]NonRes - Report'!$E$10),IF(AND($B6="3-inch",DM6&gt;'[2]NonRes - Report'!$L$10),('[2]NonRes - Report'!$L$10/'[2]NonRes - Report'!$I$22*'[2]NonRes - Report'!$E$10),IF(AND($B6="4-inch",DM6&gt;'[2]NonRes - Report'!$M$10),('[2]NonRes - Report'!$M$10/'[2]NonRes - Report'!$I$22*'[2]NonRes - Report'!$E$10),IF(AND($B6="6-inch",DM6&gt;'[2]NonRes - Report'!$N$10),('[2]NonRes - Report'!$N$10/'[2]NonRes - Report'!$I$22*'[2]NonRes - Report'!$E$10),AG6/'[2]NonRes - Report'!$I$22*'[2]NonRes - Report'!$E$10)))))))</f>
        <v>25.5</v>
      </c>
      <c r="AT6" s="40">
        <f>IF(AND($B6="3/4-inch",DN6&gt;'[2]NonRes - Report'!$G$10),('[2]NonRes - Report'!$G$10/'[2]NonRes - Report'!$I$22*'[2]NonRes - Report'!$E$10),IF(AND($B6="1-inch",DN6&gt;'[2]NonRes - Report'!$I$10),('[2]NonRes - Report'!$I$10/'[2]NonRes - Report'!$I$22*'[2]NonRes - Report'!$E$10),IF(AND($B6="1 1/2-inch",DN6&gt;'[2]NonRes - Report'!$J$10),('[2]NonRes - Report'!$J$10/'[2]NonRes - Report'!$I$22*'[2]NonRes - Report'!$E$10),IF(AND($B6="2-inch",DN6&gt;'[2]NonRes - Report'!$K$10),('[2]NonRes - Report'!$K$10/'[2]NonRes - Report'!$I$22*'[2]NonRes - Report'!$E$10),IF(AND($B6="3-inch",DN6&gt;'[2]NonRes - Report'!$L$10),('[2]NonRes - Report'!$L$10/'[2]NonRes - Report'!$I$22*'[2]NonRes - Report'!$E$10),IF(AND($B6="4-inch",DN6&gt;'[2]NonRes - Report'!$M$10),('[2]NonRes - Report'!$M$10/'[2]NonRes - Report'!$I$22*'[2]NonRes - Report'!$E$10),IF(AND($B6="6-inch",DN6&gt;'[2]NonRes - Report'!$N$10),('[2]NonRes - Report'!$N$10/'[2]NonRes - Report'!$I$22*'[2]NonRes - Report'!$E$10),AH6/'[2]NonRes - Report'!$I$22*'[2]NonRes - Report'!$E$10)))))))</f>
        <v>25.5</v>
      </c>
      <c r="AU6" s="40">
        <f>IF(AND($B6="3/4-inch",DO6&gt;'[2]NonRes - Report'!$G$10),('[2]NonRes - Report'!$G$10/'[2]NonRes - Report'!$I$22*'[2]NonRes - Report'!$E$10),IF(AND($B6="1-inch",DO6&gt;'[2]NonRes - Report'!$I$10),('[2]NonRes - Report'!$I$10/'[2]NonRes - Report'!$I$22*'[2]NonRes - Report'!$E$10),IF(AND($B6="1 1/2-inch",DO6&gt;'[2]NonRes - Report'!$J$10),('[2]NonRes - Report'!$J$10/'[2]NonRes - Report'!$I$22*'[2]NonRes - Report'!$E$10),IF(AND($B6="2-inch",DO6&gt;'[2]NonRes - Report'!$K$10),('[2]NonRes - Report'!$K$10/'[2]NonRes - Report'!$I$22*'[2]NonRes - Report'!$E$10),IF(AND($B6="3-inch",DO6&gt;'[2]NonRes - Report'!$L$10),('[2]NonRes - Report'!$L$10/'[2]NonRes - Report'!$I$22*'[2]NonRes - Report'!$E$10),IF(AND($B6="4-inch",DO6&gt;'[2]NonRes - Report'!$M$10),('[2]NonRes - Report'!$M$10/'[2]NonRes - Report'!$I$22*'[2]NonRes - Report'!$E$10),IF(AND($B6="6-inch",DO6&gt;'[2]NonRes - Report'!$N$10),('[2]NonRes - Report'!$N$10/'[2]NonRes - Report'!$I$22*'[2]NonRes - Report'!$E$10),AI6/'[2]NonRes - Report'!$I$22*'[2]NonRes - Report'!$E$10)))))))</f>
        <v>25.5</v>
      </c>
      <c r="AV6" s="40">
        <f>IF(AND($B6="3/4-inch",DP6&gt;'[2]NonRes - Report'!$G$10),('[2]NonRes - Report'!$G$10/'[2]NonRes - Report'!$I$22*'[2]NonRes - Report'!$E$10),IF(AND($B6="1-inch",DP6&gt;'[2]NonRes - Report'!$I$10),('[2]NonRes - Report'!$I$10/'[2]NonRes - Report'!$I$22*'[2]NonRes - Report'!$E$10),IF(AND($B6="1 1/2-inch",DP6&gt;'[2]NonRes - Report'!$J$10),('[2]NonRes - Report'!$J$10/'[2]NonRes - Report'!$I$22*'[2]NonRes - Report'!$E$10),IF(AND($B6="2-inch",DP6&gt;'[2]NonRes - Report'!$K$10),('[2]NonRes - Report'!$K$10/'[2]NonRes - Report'!$I$22*'[2]NonRes - Report'!$E$10),IF(AND($B6="3-inch",DP6&gt;'[2]NonRes - Report'!$L$10),('[2]NonRes - Report'!$L$10/'[2]NonRes - Report'!$I$22*'[2]NonRes - Report'!$E$10),IF(AND($B6="4-inch",DP6&gt;'[2]NonRes - Report'!$M$10),('[2]NonRes - Report'!$M$10/'[2]NonRes - Report'!$I$22*'[2]NonRes - Report'!$E$10),IF(AND($B6="6-inch",DP6&gt;'[2]NonRes - Report'!$N$10),('[2]NonRes - Report'!$N$10/'[2]NonRes - Report'!$I$22*'[2]NonRes - Report'!$E$10),AJ6/'[2]NonRes - Report'!$I$22*'[2]NonRes - Report'!$E$10)))))))</f>
        <v>25.5</v>
      </c>
      <c r="AW6" s="40">
        <f>IF(AND($B6="3/4-inch",DQ6&gt;'[2]NonRes - Report'!$G$10),('[2]NonRes - Report'!$G$10/'[2]NonRes - Report'!$I$22*'[2]NonRes - Report'!$E$10),IF(AND($B6="1-inch",DQ6&gt;'[2]NonRes - Report'!$I$10),('[2]NonRes - Report'!$I$10/'[2]NonRes - Report'!$I$22*'[2]NonRes - Report'!$E$10),IF(AND($B6="1 1/2-inch",DQ6&gt;'[2]NonRes - Report'!$J$10),('[2]NonRes - Report'!$J$10/'[2]NonRes - Report'!$I$22*'[2]NonRes - Report'!$E$10),IF(AND($B6="2-inch",DQ6&gt;'[2]NonRes - Report'!$K$10),('[2]NonRes - Report'!$K$10/'[2]NonRes - Report'!$I$22*'[2]NonRes - Report'!$E$10),IF(AND($B6="3-inch",DQ6&gt;'[2]NonRes - Report'!$L$10),('[2]NonRes - Report'!$L$10/'[2]NonRes - Report'!$I$22*'[2]NonRes - Report'!$E$10),IF(AND($B6="4-inch",DQ6&gt;'[2]NonRes - Report'!$M$10),('[2]NonRes - Report'!$M$10/'[2]NonRes - Report'!$I$22*'[2]NonRes - Report'!$E$10),IF(AND($B6="6-inch",DQ6&gt;'[2]NonRes - Report'!$N$10),('[2]NonRes - Report'!$N$10/'[2]NonRes - Report'!$I$22*'[2]NonRes - Report'!$E$10),AK6/'[2]NonRes - Report'!$I$22*'[2]NonRes - Report'!$E$10)))))))</f>
        <v>25.5</v>
      </c>
      <c r="AX6" s="40">
        <f>IF(AND($B6="3/4-inch",DR6&gt;'[2]NonRes - Report'!$G$10),('[2]NonRes - Report'!$G$10/'[2]NonRes - Report'!$I$22*'[2]NonRes - Report'!$E$10),IF(AND($B6="1-inch",DR6&gt;'[2]NonRes - Report'!$I$10),('[2]NonRes - Report'!$I$10/'[2]NonRes - Report'!$I$22*'[2]NonRes - Report'!$E$10),IF(AND($B6="1 1/2-inch",DR6&gt;'[2]NonRes - Report'!$J$10),('[2]NonRes - Report'!$J$10/'[2]NonRes - Report'!$I$22*'[2]NonRes - Report'!$E$10),IF(AND($B6="2-inch",DR6&gt;'[2]NonRes - Report'!$K$10),('[2]NonRes - Report'!$K$10/'[2]NonRes - Report'!$I$22*'[2]NonRes - Report'!$E$10),IF(AND($B6="3-inch",DR6&gt;'[2]NonRes - Report'!$L$10),('[2]NonRes - Report'!$L$10/'[2]NonRes - Report'!$I$22*'[2]NonRes - Report'!$E$10),IF(AND($B6="4-inch",DR6&gt;'[2]NonRes - Report'!$M$10),('[2]NonRes - Report'!$M$10/'[2]NonRes - Report'!$I$22*'[2]NonRes - Report'!$E$10),IF(AND($B6="6-inch",DR6&gt;'[2]NonRes - Report'!$N$10),('[2]NonRes - Report'!$N$10/'[2]NonRes - Report'!$I$22*'[2]NonRes - Report'!$E$10),AL6/'[2]NonRes - Report'!$I$22*'[2]NonRes - Report'!$E$10)))))))</f>
        <v>25.5</v>
      </c>
      <c r="AY6" s="40">
        <f>IF(AND($B6="3/4-inch",DS6&gt;'[2]NonRes - Report'!$G$10),('[2]NonRes - Report'!$G$10/'[2]NonRes - Report'!$I$22*'[2]NonRes - Report'!$E$10),IF(AND($B6="1-inch",DS6&gt;'[2]NonRes - Report'!$I$10),('[2]NonRes - Report'!$I$10/'[2]NonRes - Report'!$I$22*'[2]NonRes - Report'!$E$10),IF(AND($B6="1 1/2-inch",DS6&gt;'[2]NonRes - Report'!$J$10),('[2]NonRes - Report'!$J$10/'[2]NonRes - Report'!$I$22*'[2]NonRes - Report'!$E$10),IF(AND($B6="2-inch",DS6&gt;'[2]NonRes - Report'!$K$10),('[2]NonRes - Report'!$K$10/'[2]NonRes - Report'!$I$22*'[2]NonRes - Report'!$E$10),IF(AND($B6="3-inch",DS6&gt;'[2]NonRes - Report'!$L$10),('[2]NonRes - Report'!$L$10/'[2]NonRes - Report'!$I$22*'[2]NonRes - Report'!$E$10),IF(AND($B6="4-inch",DS6&gt;'[2]NonRes - Report'!$M$10),('[2]NonRes - Report'!$M$10/'[2]NonRes - Report'!$I$22*'[2]NonRes - Report'!$E$10),IF(AND($B6="6-inch",DS6&gt;'[2]NonRes - Report'!$N$10),('[2]NonRes - Report'!$N$10/'[2]NonRes - Report'!$I$22*'[2]NonRes - Report'!$E$10),AM6/'[2]NonRes - Report'!$I$22*'[2]NonRes - Report'!$E$10)))))))</f>
        <v>25.5</v>
      </c>
      <c r="AZ6" s="40">
        <f>IF(AND($B6="3/4-inch",DT6&gt;'[2]NonRes - Report'!$G$10),('[2]NonRes - Report'!$G$10/'[2]NonRes - Report'!$I$22*'[2]NonRes - Report'!$E$10),IF(AND($B6="1-inch",DT6&gt;'[2]NonRes - Report'!$I$10),('[2]NonRes - Report'!$I$10/'[2]NonRes - Report'!$I$22*'[2]NonRes - Report'!$E$10),IF(AND($B6="1 1/2-inch",DT6&gt;'[2]NonRes - Report'!$J$10),('[2]NonRes - Report'!$J$10/'[2]NonRes - Report'!$I$22*'[2]NonRes - Report'!$E$10),IF(AND($B6="2-inch",DT6&gt;'[2]NonRes - Report'!$K$10),('[2]NonRes - Report'!$K$10/'[2]NonRes - Report'!$I$22*'[2]NonRes - Report'!$E$10),IF(AND($B6="3-inch",DT6&gt;'[2]NonRes - Report'!$L$10),('[2]NonRes - Report'!$L$10/'[2]NonRes - Report'!$I$22*'[2]NonRes - Report'!$E$10),IF(AND($B6="4-inch",DT6&gt;'[2]NonRes - Report'!$M$10),('[2]NonRes - Report'!$M$10/'[2]NonRes - Report'!$I$22*'[2]NonRes - Report'!$E$10),IF(AND($B6="6-inch",DT6&gt;'[2]NonRes - Report'!$N$10),('[2]NonRes - Report'!$N$10/'[2]NonRes - Report'!$I$22*'[2]NonRes - Report'!$E$10),AN6/'[2]NonRes - Report'!$I$22*'[2]NonRes - Report'!$E$10)))))))</f>
        <v>25.5</v>
      </c>
      <c r="BA6" s="41">
        <f>IF(AND($B6="3/4-inch",DU6&gt;'[2]NonRes - Report'!$G$10),('[2]NonRes - Report'!$G$10/'[2]NonRes - Report'!$I$22*'[2]NonRes - Report'!$E$10),IF(AND($B6="1-inch",DU6&gt;'[2]NonRes - Report'!$I$10),('[2]NonRes - Report'!$I$10/'[2]NonRes - Report'!$I$22*'[2]NonRes - Report'!$E$10),IF(AND($B6="1 1/2-inch",DU6&gt;'[2]NonRes - Report'!$J$10),('[2]NonRes - Report'!$J$10/'[2]NonRes - Report'!$I$22*'[2]NonRes - Report'!$E$10),IF(AND($B6="2-inch",DU6&gt;'[2]NonRes - Report'!$K$10),('[2]NonRes - Report'!$K$10/'[2]NonRes - Report'!$I$22*'[2]NonRes - Report'!$E$10),IF(AND($B6="3-inch",DU6&gt;'[2]NonRes - Report'!$L$10),('[2]NonRes - Report'!$L$10/'[2]NonRes - Report'!$I$22*'[2]NonRes - Report'!$E$10),IF(AND($B6="4-inch",DU6&gt;'[2]NonRes - Report'!$M$10),('[2]NonRes - Report'!$M$10/'[2]NonRes - Report'!$I$22*'[2]NonRes - Report'!$E$10),IF(AND($B6="6-inch",DU6&gt;'[2]NonRes - Report'!$N$10),('[2]NonRes - Report'!$N$10/'[2]NonRes - Report'!$I$22*'[2]NonRes - Report'!$E$10),AO6/'[2]NonRes - Report'!$I$22*'[2]NonRes - Report'!$E$10)))))))</f>
        <v>15.299999999999999</v>
      </c>
      <c r="BB6" s="38">
        <f>IF(AND($B6="3/4-inch",DJ6&gt;'[2]NonRes - Report'!$G$12),('[2]NonRes - Report'!$G$12-'[2]NonRes - Report'!$G$10),IF(AND($B6="3/4-inch",ABS(DJ6)&gt;'[2]NonRes - Report'!$G$12),-('[2]NonRes - Report'!$G$12-'[2]NonRes - Report'!$G$10),IF(AND($B6="1-inch",DJ6&gt;'[2]NonRes - Report'!$I$12),('[2]NonRes - Report'!$I$12-'[2]NonRes - Report'!$I$10),IF(AND($B6="1-inch",ABS(DJ6)&gt;'[2]NonRes - Report'!$I$12),-('[2]NonRes - Report'!$I$12-'[2]NonRes - Report'!$I$10),IF(AND($B6="1 1/2-inch",DJ6&gt;'[2]NonRes - Report'!$J$12),('[2]NonRes - Report'!$J$12-'[2]NonRes - Report'!$J$10),IF(AND($B6="1 1/2-inch",ABS(DJ6)&gt;'[2]NonRes - Report'!$J$12),-('[2]NonRes - Report'!$J$12-'[2]NonRes - Report'!$J$10),IF(AND($B6="2-inch",DJ6&gt;'[2]NonRes - Report'!$K$12),('[2]NonRes - Report'!$K$12-'[2]NonRes - Report'!$K$10),IF(AND($B6="2-inch",ABS(DJ6)&gt;'[2]NonRes - Report'!$K$12),-('[2]NonRes - Report'!$K$12-'[2]NonRes - Report'!$K$10),IF(AND($B6="3-inch",DJ6&gt;'[2]NonRes - Report'!$L$12),('[2]NonRes - Report'!$L$12-'[2]NonRes - Report'!$L$10),IF(AND($B6="3-inch",ABS(DJ6)&gt;'[2]NonRes - Report'!$L$12),-('[2]NonRes - Report'!$L$12-'[2]NonRes - Report'!$L$10),IF(AND($B6="4-inch",DJ6&gt;'[2]NonRes - Report'!$M$12),('[2]NonRes - Report'!$M$12-'[2]NonRes - Report'!$M$10),IF(AND($B6="4-inch",ABS(DJ6)&gt;'[2]NonRes - Report'!$M$12),-('[2]NonRes - Report'!$M$12-'[2]NonRes - Report'!$M$10),IF(AND($B6="6-inch",DJ6&gt;'[2]NonRes - Report'!$N$12),('[2]NonRes - Report'!$N$12-'[2]NonRes - Report'!$N$10),IF(AND($B6="6-inch",ABS(DJ6)&gt;'[2]NonRes - Report'!$N$12),-('[2]NonRes - Report'!$N$12-'[2]NonRes - Report'!$N$10),IF(DJ6&lt;0,(+DJ6+AD6),(+DJ6-AD6))))))))))))))))</f>
        <v>3500</v>
      </c>
      <c r="BC6" s="38">
        <f>IF(AND($B6="3/4-inch",DK6&gt;'[2]NonRes - Report'!$G$12),('[2]NonRes - Report'!$G$12-'[2]NonRes - Report'!$G$10),IF(AND($B6="3/4-inch",ABS(DK6)&gt;'[2]NonRes - Report'!$G$12),-('[2]NonRes - Report'!$G$12-'[2]NonRes - Report'!$G$10),IF(AND($B6="1-inch",DK6&gt;'[2]NonRes - Report'!$I$12),('[2]NonRes - Report'!$I$12-'[2]NonRes - Report'!$I$10),IF(AND($B6="1-inch",ABS(DK6)&gt;'[2]NonRes - Report'!$I$12),-('[2]NonRes - Report'!$I$12-'[2]NonRes - Report'!$I$10),IF(AND($B6="1 1/2-inch",DK6&gt;'[2]NonRes - Report'!$J$12),('[2]NonRes - Report'!$J$12-'[2]NonRes - Report'!$J$10),IF(AND($B6="1 1/2-inch",ABS(DK6)&gt;'[2]NonRes - Report'!$J$12),-('[2]NonRes - Report'!$J$12-'[2]NonRes - Report'!$J$10),IF(AND($B6="2-inch",DK6&gt;'[2]NonRes - Report'!$K$12),('[2]NonRes - Report'!$K$12-'[2]NonRes - Report'!$K$10),IF(AND($B6="2-inch",ABS(DK6)&gt;'[2]NonRes - Report'!$K$12),-('[2]NonRes - Report'!$K$12-'[2]NonRes - Report'!$K$10),IF(AND($B6="3-inch",DK6&gt;'[2]NonRes - Report'!$L$12),('[2]NonRes - Report'!$L$12-'[2]NonRes - Report'!$L$10),IF(AND($B6="3-inch",ABS(DK6)&gt;'[2]NonRes - Report'!$L$12),-('[2]NonRes - Report'!$L$12-'[2]NonRes - Report'!$L$10),IF(AND($B6="4-inch",DK6&gt;'[2]NonRes - Report'!$M$12),('[2]NonRes - Report'!$M$12-'[2]NonRes - Report'!$M$10),IF(AND($B6="4-inch",ABS(DK6)&gt;'[2]NonRes - Report'!$M$12),-('[2]NonRes - Report'!$M$12-'[2]NonRes - Report'!$M$10),IF(AND($B6="6-inch",DK6&gt;'[2]NonRes - Report'!$N$12),('[2]NonRes - Report'!$N$12-'[2]NonRes - Report'!$N$10),IF(AND($B6="6-inch",ABS(DK6)&gt;'[2]NonRes - Report'!$N$12),-('[2]NonRes - Report'!$N$12-'[2]NonRes - Report'!$N$10),IF(DK6&lt;0,(+DK6+AE6),(+DK6-AE6))))))))))))))))</f>
        <v>1800</v>
      </c>
      <c r="BD6" s="38">
        <f>IF(AND($B6="3/4-inch",DL6&gt;'[2]NonRes - Report'!$G$12),('[2]NonRes - Report'!$G$12-'[2]NonRes - Report'!$G$10),IF(AND($B6="3/4-inch",ABS(DL6)&gt;'[2]NonRes - Report'!$G$12),-('[2]NonRes - Report'!$G$12-'[2]NonRes - Report'!$G$10),IF(AND($B6="1-inch",DL6&gt;'[2]NonRes - Report'!$I$12),('[2]NonRes - Report'!$I$12-'[2]NonRes - Report'!$I$10),IF(AND($B6="1-inch",ABS(DL6)&gt;'[2]NonRes - Report'!$I$12),-('[2]NonRes - Report'!$I$12-'[2]NonRes - Report'!$I$10),IF(AND($B6="1 1/2-inch",DL6&gt;'[2]NonRes - Report'!$J$12),('[2]NonRes - Report'!$J$12-'[2]NonRes - Report'!$J$10),IF(AND($B6="1 1/2-inch",ABS(DL6)&gt;'[2]NonRes - Report'!$J$12),-('[2]NonRes - Report'!$J$12-'[2]NonRes - Report'!$J$10),IF(AND($B6="2-inch",DL6&gt;'[2]NonRes - Report'!$K$12),('[2]NonRes - Report'!$K$12-'[2]NonRes - Report'!$K$10),IF(AND($B6="2-inch",ABS(DL6)&gt;'[2]NonRes - Report'!$K$12),-('[2]NonRes - Report'!$K$12-'[2]NonRes - Report'!$K$10),IF(AND($B6="3-inch",DL6&gt;'[2]NonRes - Report'!$L$12),('[2]NonRes - Report'!$L$12-'[2]NonRes - Report'!$L$10),IF(AND($B6="3-inch",ABS(DL6)&gt;'[2]NonRes - Report'!$L$12),-('[2]NonRes - Report'!$L$12-'[2]NonRes - Report'!$L$10),IF(AND($B6="4-inch",DL6&gt;'[2]NonRes - Report'!$M$12),('[2]NonRes - Report'!$M$12-'[2]NonRes - Report'!$M$10),IF(AND($B6="4-inch",ABS(DL6)&gt;'[2]NonRes - Report'!$M$12),-('[2]NonRes - Report'!$M$12-'[2]NonRes - Report'!$M$10),IF(AND($B6="6-inch",DL6&gt;'[2]NonRes - Report'!$N$12),('[2]NonRes - Report'!$N$12-'[2]NonRes - Report'!$N$10),IF(AND($B6="6-inch",ABS(DL6)&gt;'[2]NonRes - Report'!$N$12),-('[2]NonRes - Report'!$N$12-'[2]NonRes - Report'!$N$10),IF(DL6&lt;0,(+DL6+AF6),(+DL6-AF6))))))))))))))))</f>
        <v>2400</v>
      </c>
      <c r="BE6" s="38">
        <f>IF(AND($B6="3/4-inch",DM6&gt;'[2]NonRes - Report'!$G$12),('[2]NonRes - Report'!$G$12-'[2]NonRes - Report'!$G$10),IF(AND($B6="3/4-inch",ABS(DM6)&gt;'[2]NonRes - Report'!$G$12),-('[2]NonRes - Report'!$G$12-'[2]NonRes - Report'!$G$10),IF(AND($B6="1-inch",DM6&gt;'[2]NonRes - Report'!$I$12),('[2]NonRes - Report'!$I$12-'[2]NonRes - Report'!$I$10),IF(AND($B6="1-inch",ABS(DM6)&gt;'[2]NonRes - Report'!$I$12),-('[2]NonRes - Report'!$I$12-'[2]NonRes - Report'!$I$10),IF(AND($B6="1 1/2-inch",DM6&gt;'[2]NonRes - Report'!$J$12),('[2]NonRes - Report'!$J$12-'[2]NonRes - Report'!$J$10),IF(AND($B6="1 1/2-inch",ABS(DM6)&gt;'[2]NonRes - Report'!$J$12),-('[2]NonRes - Report'!$J$12-'[2]NonRes - Report'!$J$10),IF(AND($B6="2-inch",DM6&gt;'[2]NonRes - Report'!$K$12),('[2]NonRes - Report'!$K$12-'[2]NonRes - Report'!$K$10),IF(AND($B6="2-inch",ABS(DM6)&gt;'[2]NonRes - Report'!$K$12),-('[2]NonRes - Report'!$K$12-'[2]NonRes - Report'!$K$10),IF(AND($B6="3-inch",DM6&gt;'[2]NonRes - Report'!$L$12),('[2]NonRes - Report'!$L$12-'[2]NonRes - Report'!$L$10),IF(AND($B6="3-inch",ABS(DM6)&gt;'[2]NonRes - Report'!$L$12),-('[2]NonRes - Report'!$L$12-'[2]NonRes - Report'!$L$10),IF(AND($B6="4-inch",DM6&gt;'[2]NonRes - Report'!$M$12),('[2]NonRes - Report'!$M$12-'[2]NonRes - Report'!$M$10),IF(AND($B6="4-inch",ABS(DM6)&gt;'[2]NonRes - Report'!$M$12),-('[2]NonRes - Report'!$M$12-'[2]NonRes - Report'!$M$10),IF(AND($B6="6-inch",DM6&gt;'[2]NonRes - Report'!$N$12),('[2]NonRes - Report'!$N$12-'[2]NonRes - Report'!$N$10),IF(AND($B6="6-inch",ABS(DM6)&gt;'[2]NonRes - Report'!$N$12),-('[2]NonRes - Report'!$N$12-'[2]NonRes - Report'!$N$10),IF(DM6&lt;0,(+DM6+AG6),(+DM6-AG6))))))))))))))))</f>
        <v>3700</v>
      </c>
      <c r="BF6" s="38">
        <f>IF(AND($B6="3/4-inch",DN6&gt;'[2]NonRes - Report'!$G$12),('[2]NonRes - Report'!$G$12-'[2]NonRes - Report'!$G$10),IF(AND($B6="3/4-inch",ABS(DN6)&gt;'[2]NonRes - Report'!$G$12),-('[2]NonRes - Report'!$G$12-'[2]NonRes - Report'!$G$10),IF(AND($B6="1-inch",DN6&gt;'[2]NonRes - Report'!$I$12),('[2]NonRes - Report'!$I$12-'[2]NonRes - Report'!$I$10),IF(AND($B6="1-inch",ABS(DN6)&gt;'[2]NonRes - Report'!$I$12),-('[2]NonRes - Report'!$I$12-'[2]NonRes - Report'!$I$10),IF(AND($B6="1 1/2-inch",DN6&gt;'[2]NonRes - Report'!$J$12),('[2]NonRes - Report'!$J$12-'[2]NonRes - Report'!$J$10),IF(AND($B6="1 1/2-inch",ABS(DN6)&gt;'[2]NonRes - Report'!$J$12),-('[2]NonRes - Report'!$J$12-'[2]NonRes - Report'!$J$10),IF(AND($B6="2-inch",DN6&gt;'[2]NonRes - Report'!$K$12),('[2]NonRes - Report'!$K$12-'[2]NonRes - Report'!$K$10),IF(AND($B6="2-inch",ABS(DN6)&gt;'[2]NonRes - Report'!$K$12),-('[2]NonRes - Report'!$K$12-'[2]NonRes - Report'!$K$10),IF(AND($B6="3-inch",DN6&gt;'[2]NonRes - Report'!$L$12),('[2]NonRes - Report'!$L$12-'[2]NonRes - Report'!$L$10),IF(AND($B6="3-inch",ABS(DN6)&gt;'[2]NonRes - Report'!$L$12),-('[2]NonRes - Report'!$L$12-'[2]NonRes - Report'!$L$10),IF(AND($B6="4-inch",DN6&gt;'[2]NonRes - Report'!$M$12),('[2]NonRes - Report'!$M$12-'[2]NonRes - Report'!$M$10),IF(AND($B6="4-inch",ABS(DN6)&gt;'[2]NonRes - Report'!$M$12),-('[2]NonRes - Report'!$M$12-'[2]NonRes - Report'!$M$10),IF(AND($B6="6-inch",DN6&gt;'[2]NonRes - Report'!$N$12),('[2]NonRes - Report'!$N$12-'[2]NonRes - Report'!$N$10),IF(AND($B6="6-inch",ABS(DN6)&gt;'[2]NonRes - Report'!$N$12),-('[2]NonRes - Report'!$N$12-'[2]NonRes - Report'!$N$10),IF(DN6&lt;0,(+DN6+AH6),(+DN6-AH6))))))))))))))))</f>
        <v>6500</v>
      </c>
      <c r="BG6" s="38">
        <f>IF(AND($B6="3/4-inch",DO6&gt;'[2]NonRes - Report'!$G$12),('[2]NonRes - Report'!$G$12-'[2]NonRes - Report'!$G$10),IF(AND($B6="3/4-inch",ABS(DO6)&gt;'[2]NonRes - Report'!$G$12),-('[2]NonRes - Report'!$G$12-'[2]NonRes - Report'!$G$10),IF(AND($B6="1-inch",DO6&gt;'[2]NonRes - Report'!$I$12),('[2]NonRes - Report'!$I$12-'[2]NonRes - Report'!$I$10),IF(AND($B6="1-inch",ABS(DO6)&gt;'[2]NonRes - Report'!$I$12),-('[2]NonRes - Report'!$I$12-'[2]NonRes - Report'!$I$10),IF(AND($B6="1 1/2-inch",DO6&gt;'[2]NonRes - Report'!$J$12),('[2]NonRes - Report'!$J$12-'[2]NonRes - Report'!$J$10),IF(AND($B6="1 1/2-inch",ABS(DO6)&gt;'[2]NonRes - Report'!$J$12),-('[2]NonRes - Report'!$J$12-'[2]NonRes - Report'!$J$10),IF(AND($B6="2-inch",DO6&gt;'[2]NonRes - Report'!$K$12),('[2]NonRes - Report'!$K$12-'[2]NonRes - Report'!$K$10),IF(AND($B6="2-inch",ABS(DO6)&gt;'[2]NonRes - Report'!$K$12),-('[2]NonRes - Report'!$K$12-'[2]NonRes - Report'!$K$10),IF(AND($B6="3-inch",DO6&gt;'[2]NonRes - Report'!$L$12),('[2]NonRes - Report'!$L$12-'[2]NonRes - Report'!$L$10),IF(AND($B6="3-inch",ABS(DO6)&gt;'[2]NonRes - Report'!$L$12),-('[2]NonRes - Report'!$L$12-'[2]NonRes - Report'!$L$10),IF(AND($B6="4-inch",DO6&gt;'[2]NonRes - Report'!$M$12),('[2]NonRes - Report'!$M$12-'[2]NonRes - Report'!$M$10),IF(AND($B6="4-inch",ABS(DO6)&gt;'[2]NonRes - Report'!$M$12),-('[2]NonRes - Report'!$M$12-'[2]NonRes - Report'!$M$10),IF(AND($B6="6-inch",DO6&gt;'[2]NonRes - Report'!$N$12),('[2]NonRes - Report'!$N$12-'[2]NonRes - Report'!$N$10),IF(AND($B6="6-inch",ABS(DO6)&gt;'[2]NonRes - Report'!$N$12),-('[2]NonRes - Report'!$N$12-'[2]NonRes - Report'!$N$10),IF(DO6&lt;0,(+DO6+AI6),(+DO6-AI6))))))))))))))))</f>
        <v>3100</v>
      </c>
      <c r="BH6" s="38">
        <f>IF(AND($B6="3/4-inch",DP6&gt;'[2]NonRes - Report'!$G$12),('[2]NonRes - Report'!$G$12-'[2]NonRes - Report'!$G$10),IF(AND($B6="3/4-inch",ABS(DP6)&gt;'[2]NonRes - Report'!$G$12),-('[2]NonRes - Report'!$G$12-'[2]NonRes - Report'!$G$10),IF(AND($B6="1-inch",DP6&gt;'[2]NonRes - Report'!$I$12),('[2]NonRes - Report'!$I$12-'[2]NonRes - Report'!$I$10),IF(AND($B6="1-inch",ABS(DP6)&gt;'[2]NonRes - Report'!$I$12),-('[2]NonRes - Report'!$I$12-'[2]NonRes - Report'!$I$10),IF(AND($B6="1 1/2-inch",DP6&gt;'[2]NonRes - Report'!$J$12),('[2]NonRes - Report'!$J$12-'[2]NonRes - Report'!$J$10),IF(AND($B6="1 1/2-inch",ABS(DP6)&gt;'[2]NonRes - Report'!$J$12),-('[2]NonRes - Report'!$J$12-'[2]NonRes - Report'!$J$10),IF(AND($B6="2-inch",DP6&gt;'[2]NonRes - Report'!$K$12),('[2]NonRes - Report'!$K$12-'[2]NonRes - Report'!$K$10),IF(AND($B6="2-inch",ABS(DP6)&gt;'[2]NonRes - Report'!$K$12),-('[2]NonRes - Report'!$K$12-'[2]NonRes - Report'!$K$10),IF(AND($B6="3-inch",DP6&gt;'[2]NonRes - Report'!$L$12),('[2]NonRes - Report'!$L$12-'[2]NonRes - Report'!$L$10),IF(AND($B6="3-inch",ABS(DP6)&gt;'[2]NonRes - Report'!$L$12),-('[2]NonRes - Report'!$L$12-'[2]NonRes - Report'!$L$10),IF(AND($B6="4-inch",DP6&gt;'[2]NonRes - Report'!$M$12),('[2]NonRes - Report'!$M$12-'[2]NonRes - Report'!$M$10),IF(AND($B6="4-inch",ABS(DP6)&gt;'[2]NonRes - Report'!$M$12),-('[2]NonRes - Report'!$M$12-'[2]NonRes - Report'!$M$10),IF(AND($B6="6-inch",DP6&gt;'[2]NonRes - Report'!$N$12),('[2]NonRes - Report'!$N$12-'[2]NonRes - Report'!$N$10),IF(AND($B6="6-inch",ABS(DP6)&gt;'[2]NonRes - Report'!$N$12),-('[2]NonRes - Report'!$N$12-'[2]NonRes - Report'!$N$10),IF(DP6&lt;0,(+DP6+AJ6),(+DP6-AJ6))))))))))))))))</f>
        <v>4200</v>
      </c>
      <c r="BI6" s="38">
        <f>IF(AND($B6="3/4-inch",DQ6&gt;'[2]NonRes - Report'!$G$12),('[2]NonRes - Report'!$G$12-'[2]NonRes - Report'!$G$10),IF(AND($B6="3/4-inch",ABS(DQ6)&gt;'[2]NonRes - Report'!$G$12),-('[2]NonRes - Report'!$G$12-'[2]NonRes - Report'!$G$10),IF(AND($B6="1-inch",DQ6&gt;'[2]NonRes - Report'!$I$12),('[2]NonRes - Report'!$I$12-'[2]NonRes - Report'!$I$10),IF(AND($B6="1-inch",ABS(DQ6)&gt;'[2]NonRes - Report'!$I$12),-('[2]NonRes - Report'!$I$12-'[2]NonRes - Report'!$I$10),IF(AND($B6="1 1/2-inch",DQ6&gt;'[2]NonRes - Report'!$J$12),('[2]NonRes - Report'!$J$12-'[2]NonRes - Report'!$J$10),IF(AND($B6="1 1/2-inch",ABS(DQ6)&gt;'[2]NonRes - Report'!$J$12),-('[2]NonRes - Report'!$J$12-'[2]NonRes - Report'!$J$10),IF(AND($B6="2-inch",DQ6&gt;'[2]NonRes - Report'!$K$12),('[2]NonRes - Report'!$K$12-'[2]NonRes - Report'!$K$10),IF(AND($B6="2-inch",ABS(DQ6)&gt;'[2]NonRes - Report'!$K$12),-('[2]NonRes - Report'!$K$12-'[2]NonRes - Report'!$K$10),IF(AND($B6="3-inch",DQ6&gt;'[2]NonRes - Report'!$L$12),('[2]NonRes - Report'!$L$12-'[2]NonRes - Report'!$L$10),IF(AND($B6="3-inch",ABS(DQ6)&gt;'[2]NonRes - Report'!$L$12),-('[2]NonRes - Report'!$L$12-'[2]NonRes - Report'!$L$10),IF(AND($B6="4-inch",DQ6&gt;'[2]NonRes - Report'!$M$12),('[2]NonRes - Report'!$M$12-'[2]NonRes - Report'!$M$10),IF(AND($B6="4-inch",ABS(DQ6)&gt;'[2]NonRes - Report'!$M$12),-('[2]NonRes - Report'!$M$12-'[2]NonRes - Report'!$M$10),IF(AND($B6="6-inch",DQ6&gt;'[2]NonRes - Report'!$N$12),('[2]NonRes - Report'!$N$12-'[2]NonRes - Report'!$N$10),IF(AND($B6="6-inch",ABS(DQ6)&gt;'[2]NonRes - Report'!$N$12),-('[2]NonRes - Report'!$N$12-'[2]NonRes - Report'!$N$10),IF(DQ6&lt;0,(+DQ6+AK6),(+DQ6-AK6))))))))))))))))</f>
        <v>5100</v>
      </c>
      <c r="BJ6" s="38">
        <f>IF(AND($B6="3/4-inch",DR6&gt;'[2]NonRes - Report'!$G$12),('[2]NonRes - Report'!$G$12-'[2]NonRes - Report'!$G$10),IF(AND($B6="3/4-inch",ABS(DR6)&gt;'[2]NonRes - Report'!$G$12),-('[2]NonRes - Report'!$G$12-'[2]NonRes - Report'!$G$10),IF(AND($B6="1-inch",DR6&gt;'[2]NonRes - Report'!$I$12),('[2]NonRes - Report'!$I$12-'[2]NonRes - Report'!$I$10),IF(AND($B6="1-inch",ABS(DR6)&gt;'[2]NonRes - Report'!$I$12),-('[2]NonRes - Report'!$I$12-'[2]NonRes - Report'!$I$10),IF(AND($B6="1 1/2-inch",DR6&gt;'[2]NonRes - Report'!$J$12),('[2]NonRes - Report'!$J$12-'[2]NonRes - Report'!$J$10),IF(AND($B6="1 1/2-inch",ABS(DR6)&gt;'[2]NonRes - Report'!$J$12),-('[2]NonRes - Report'!$J$12-'[2]NonRes - Report'!$J$10),IF(AND($B6="2-inch",DR6&gt;'[2]NonRes - Report'!$K$12),('[2]NonRes - Report'!$K$12-'[2]NonRes - Report'!$K$10),IF(AND($B6="2-inch",ABS(DR6)&gt;'[2]NonRes - Report'!$K$12),-('[2]NonRes - Report'!$K$12-'[2]NonRes - Report'!$K$10),IF(AND($B6="3-inch",DR6&gt;'[2]NonRes - Report'!$L$12),('[2]NonRes - Report'!$L$12-'[2]NonRes - Report'!$L$10),IF(AND($B6="3-inch",ABS(DR6)&gt;'[2]NonRes - Report'!$L$12),-('[2]NonRes - Report'!$L$12-'[2]NonRes - Report'!$L$10),IF(AND($B6="4-inch",DR6&gt;'[2]NonRes - Report'!$M$12),('[2]NonRes - Report'!$M$12-'[2]NonRes - Report'!$M$10),IF(AND($B6="4-inch",ABS(DR6)&gt;'[2]NonRes - Report'!$M$12),-('[2]NonRes - Report'!$M$12-'[2]NonRes - Report'!$M$10),IF(AND($B6="6-inch",DR6&gt;'[2]NonRes - Report'!$N$12),('[2]NonRes - Report'!$N$12-'[2]NonRes - Report'!$N$10),IF(AND($B6="6-inch",ABS(DR6)&gt;'[2]NonRes - Report'!$N$12),-('[2]NonRes - Report'!$N$12-'[2]NonRes - Report'!$N$10),IF(DR6&lt;0,(+DR6+AL6),(+DR6-AL6))))))))))))))))</f>
        <v>4700</v>
      </c>
      <c r="BK6" s="38">
        <f>IF(AND($B6="3/4-inch",DS6&gt;'[2]NonRes - Report'!$G$12),('[2]NonRes - Report'!$G$12-'[2]NonRes - Report'!$G$10),IF(AND($B6="3/4-inch",ABS(DS6)&gt;'[2]NonRes - Report'!$G$12),-('[2]NonRes - Report'!$G$12-'[2]NonRes - Report'!$G$10),IF(AND($B6="1-inch",DS6&gt;'[2]NonRes - Report'!$I$12),('[2]NonRes - Report'!$I$12-'[2]NonRes - Report'!$I$10),IF(AND($B6="1-inch",ABS(DS6)&gt;'[2]NonRes - Report'!$I$12),-('[2]NonRes - Report'!$I$12-'[2]NonRes - Report'!$I$10),IF(AND($B6="1 1/2-inch",DS6&gt;'[2]NonRes - Report'!$J$12),('[2]NonRes - Report'!$J$12-'[2]NonRes - Report'!$J$10),IF(AND($B6="1 1/2-inch",ABS(DS6)&gt;'[2]NonRes - Report'!$J$12),-('[2]NonRes - Report'!$J$12-'[2]NonRes - Report'!$J$10),IF(AND($B6="2-inch",DS6&gt;'[2]NonRes - Report'!$K$12),('[2]NonRes - Report'!$K$12-'[2]NonRes - Report'!$K$10),IF(AND($B6="2-inch",ABS(DS6)&gt;'[2]NonRes - Report'!$K$12),-('[2]NonRes - Report'!$K$12-'[2]NonRes - Report'!$K$10),IF(AND($B6="3-inch",DS6&gt;'[2]NonRes - Report'!$L$12),('[2]NonRes - Report'!$L$12-'[2]NonRes - Report'!$L$10),IF(AND($B6="3-inch",ABS(DS6)&gt;'[2]NonRes - Report'!$L$12),-('[2]NonRes - Report'!$L$12-'[2]NonRes - Report'!$L$10),IF(AND($B6="4-inch",DS6&gt;'[2]NonRes - Report'!$M$12),('[2]NonRes - Report'!$M$12-'[2]NonRes - Report'!$M$10),IF(AND($B6="4-inch",ABS(DS6)&gt;'[2]NonRes - Report'!$M$12),-('[2]NonRes - Report'!$M$12-'[2]NonRes - Report'!$M$10),IF(AND($B6="6-inch",DS6&gt;'[2]NonRes - Report'!$N$12),('[2]NonRes - Report'!$N$12-'[2]NonRes - Report'!$N$10),IF(AND($B6="6-inch",ABS(DS6)&gt;'[2]NonRes - Report'!$N$12),-('[2]NonRes - Report'!$N$12-'[2]NonRes - Report'!$N$10),IF(DS6&lt;0,(+DS6+AM6),(+DS6-AM6))))))))))))))))</f>
        <v>5300</v>
      </c>
      <c r="BL6" s="38">
        <f>IF(AND($B6="3/4-inch",DT6&gt;'[2]NonRes - Report'!$G$12),('[2]NonRes - Report'!$G$12-'[2]NonRes - Report'!$G$10),IF(AND($B6="3/4-inch",ABS(DT6)&gt;'[2]NonRes - Report'!$G$12),-('[2]NonRes - Report'!$G$12-'[2]NonRes - Report'!$G$10),IF(AND($B6="1-inch",DT6&gt;'[2]NonRes - Report'!$I$12),('[2]NonRes - Report'!$I$12-'[2]NonRes - Report'!$I$10),IF(AND($B6="1-inch",ABS(DT6)&gt;'[2]NonRes - Report'!$I$12),-('[2]NonRes - Report'!$I$12-'[2]NonRes - Report'!$I$10),IF(AND($B6="1 1/2-inch",DT6&gt;'[2]NonRes - Report'!$J$12),('[2]NonRes - Report'!$J$12-'[2]NonRes - Report'!$J$10),IF(AND($B6="1 1/2-inch",ABS(DT6)&gt;'[2]NonRes - Report'!$J$12),-('[2]NonRes - Report'!$J$12-'[2]NonRes - Report'!$J$10),IF(AND($B6="2-inch",DT6&gt;'[2]NonRes - Report'!$K$12),('[2]NonRes - Report'!$K$12-'[2]NonRes - Report'!$K$10),IF(AND($B6="2-inch",ABS(DT6)&gt;'[2]NonRes - Report'!$K$12),-('[2]NonRes - Report'!$K$12-'[2]NonRes - Report'!$K$10),IF(AND($B6="3-inch",DT6&gt;'[2]NonRes - Report'!$L$12),('[2]NonRes - Report'!$L$12-'[2]NonRes - Report'!$L$10),IF(AND($B6="3-inch",ABS(DT6)&gt;'[2]NonRes - Report'!$L$12),-('[2]NonRes - Report'!$L$12-'[2]NonRes - Report'!$L$10),IF(AND($B6="4-inch",DT6&gt;'[2]NonRes - Report'!$M$12),('[2]NonRes - Report'!$M$12-'[2]NonRes - Report'!$M$10),IF(AND($B6="4-inch",ABS(DT6)&gt;'[2]NonRes - Report'!$M$12),-('[2]NonRes - Report'!$M$12-'[2]NonRes - Report'!$M$10),IF(AND($B6="6-inch",DT6&gt;'[2]NonRes - Report'!$N$12),('[2]NonRes - Report'!$N$12-'[2]NonRes - Report'!$N$10),IF(AND($B6="6-inch",ABS(DT6)&gt;'[2]NonRes - Report'!$N$12),-('[2]NonRes - Report'!$N$12-'[2]NonRes - Report'!$N$10),IF(DT6&lt;0,(+DT6+AN6),(+DT6-AN6))))))))))))))))</f>
        <v>3600</v>
      </c>
      <c r="BM6" s="39">
        <f>IF(AND($B6="3/4-inch",DU6&gt;'[2]NonRes - Report'!$G$12),('[2]NonRes - Report'!$G$12-'[2]NonRes - Report'!$G$10),IF(AND($B6="3/4-inch",ABS(DU6)&gt;'[2]NonRes - Report'!$G$12),-('[2]NonRes - Report'!$G$12-'[2]NonRes - Report'!$G$10),IF(AND($B6="1-inch",DU6&gt;'[2]NonRes - Report'!$I$12),('[2]NonRes - Report'!$I$12-'[2]NonRes - Report'!$I$10),IF(AND($B6="1-inch",ABS(DU6)&gt;'[2]NonRes - Report'!$I$12),-('[2]NonRes - Report'!$I$12-'[2]NonRes - Report'!$I$10),IF(AND($B6="1 1/2-inch",DU6&gt;'[2]NonRes - Report'!$J$12),('[2]NonRes - Report'!$J$12-'[2]NonRes - Report'!$J$10),IF(AND($B6="1 1/2-inch",ABS(DU6)&gt;'[2]NonRes - Report'!$J$12),-('[2]NonRes - Report'!$J$12-'[2]NonRes - Report'!$J$10),IF(AND($B6="2-inch",DU6&gt;'[2]NonRes - Report'!$K$12),('[2]NonRes - Report'!$K$12-'[2]NonRes - Report'!$K$10),IF(AND($B6="2-inch",ABS(DU6)&gt;'[2]NonRes - Report'!$K$12),-('[2]NonRes - Report'!$K$12-'[2]NonRes - Report'!$K$10),IF(AND($B6="3-inch",DU6&gt;'[2]NonRes - Report'!$L$12),('[2]NonRes - Report'!$L$12-'[2]NonRes - Report'!$L$10),IF(AND($B6="3-inch",ABS(DU6)&gt;'[2]NonRes - Report'!$L$12),-('[2]NonRes - Report'!$L$12-'[2]NonRes - Report'!$L$10),IF(AND($B6="4-inch",DU6&gt;'[2]NonRes - Report'!$M$12),('[2]NonRes - Report'!$M$12-'[2]NonRes - Report'!$M$10),IF(AND($B6="4-inch",ABS(DU6)&gt;'[2]NonRes - Report'!$M$12),-('[2]NonRes - Report'!$M$12-'[2]NonRes - Report'!$M$10),IF(AND($B6="6-inch",DU6&gt;'[2]NonRes - Report'!$N$12),('[2]NonRes - Report'!$N$12-'[2]NonRes - Report'!$N$10),IF(AND($B6="6-inch",ABS(DU6)&gt;'[2]NonRes - Report'!$N$12),-('[2]NonRes - Report'!$N$12-'[2]NonRes - Report'!$N$10),IF(DU6&lt;0,(+DU6+AO6),(+DU6-AO6))))))))))))))))</f>
        <v>0</v>
      </c>
      <c r="BN6" s="40">
        <f>IF(AND($B6="3/4-inch",DJ6&gt;'[2]NonRes - Report'!$G$12),(('[2]NonRes - Report'!$G$12-'[2]NonRes - Report'!$G$10)/'[2]NonRes - Report'!$I$22*'[2]NonRes - Report'!$E$12),IF(AND($B6="1-inch",DJ6&gt;'[2]NonRes - Report'!$I$12),(('[2]NonRes - Report'!$I$12-'[2]NonRes - Report'!$I$10)/'[2]NonRes - Report'!$I$22*'[2]NonRes - Report'!$E$12),IF(AND($B6="1 1/2-inch",DJ6&gt;'[2]NonRes - Report'!$J$12),(('[2]NonRes - Report'!$J$12-'[2]NonRes - Report'!$J$10)/'[2]NonRes - Report'!$I$22*'[2]NonRes - Report'!$E$12),IF(AND($B6="2-inch",DJ6&gt;'[2]NonRes - Report'!$K$12),(('[2]NonRes - Report'!$K$12-'[2]NonRes - Report'!$K$10)/'[2]NonRes - Report'!$I$22*'[2]NonRes - Report'!$E$12),IF(AND($B6="3-inch",DJ6&gt;'[2]NonRes - Report'!$L$12),(('[2]NonRes - Report'!$L$12-'[2]NonRes - Report'!$L$10)/'[2]NonRes - Report'!$I$22*'[2]NonRes - Report'!$E$12),IF(AND($B6="4-inch",DJ6&gt;'[2]NonRes - Report'!$M$12),(('[2]NonRes - Report'!$M$12-'[2]NonRes - Report'!$M$10)/'[2]NonRes - Report'!$I$22*'[2]NonRes - Report'!$E$12),IF(AND($B6="6-inch",DJ6&gt;'[2]NonRes - Report'!$N$12),(('[2]NonRes - Report'!$N$12-'[2]NonRes - Report'!$N$10)/'[2]NonRes - Report'!$I$22*'[2]NonRes - Report'!$E$12),BB6/'[2]NonRes - Report'!$I$22*'[2]NonRes - Report'!$E$12)))))))</f>
        <v>52.5</v>
      </c>
      <c r="BO6" s="40">
        <f>IF(AND($B6="3/4-inch",DK6&gt;'[2]NonRes - Report'!$G$12),(('[2]NonRes - Report'!$G$12-'[2]NonRes - Report'!$G$10)/'[2]NonRes - Report'!$I$22*'[2]NonRes - Report'!$E$12),IF(AND($B6="1-inch",DK6&gt;'[2]NonRes - Report'!$I$12),(('[2]NonRes - Report'!$I$12-'[2]NonRes - Report'!$I$10)/'[2]NonRes - Report'!$I$22*'[2]NonRes - Report'!$E$12),IF(AND($B6="1 1/2-inch",DK6&gt;'[2]NonRes - Report'!$J$12),(('[2]NonRes - Report'!$J$12-'[2]NonRes - Report'!$J$10)/'[2]NonRes - Report'!$I$22*'[2]NonRes - Report'!$E$12),IF(AND($B6="2-inch",DK6&gt;'[2]NonRes - Report'!$K$12),(('[2]NonRes - Report'!$K$12-'[2]NonRes - Report'!$K$10)/'[2]NonRes - Report'!$I$22*'[2]NonRes - Report'!$E$12),IF(AND($B6="3-inch",DK6&gt;'[2]NonRes - Report'!$L$12),(('[2]NonRes - Report'!$L$12-'[2]NonRes - Report'!$L$10)/'[2]NonRes - Report'!$I$22*'[2]NonRes - Report'!$E$12),IF(AND($B6="4-inch",DK6&gt;'[2]NonRes - Report'!$M$12),(('[2]NonRes - Report'!$M$12-'[2]NonRes - Report'!$M$10)/'[2]NonRes - Report'!$I$22*'[2]NonRes - Report'!$E$12),IF(AND($B6="6-inch",DK6&gt;'[2]NonRes - Report'!$N$12),(('[2]NonRes - Report'!$N$12-'[2]NonRes - Report'!$N$10)/'[2]NonRes - Report'!$I$22*'[2]NonRes - Report'!$E$12),BC6/'[2]NonRes - Report'!$I$22*'[2]NonRes - Report'!$E$12)))))))</f>
        <v>27</v>
      </c>
      <c r="BP6" s="40">
        <f>IF(AND($B6="3/4-inch",DL6&gt;'[2]NonRes - Report'!$G$12),(('[2]NonRes - Report'!$G$12-'[2]NonRes - Report'!$G$10)/'[2]NonRes - Report'!$I$22*'[2]NonRes - Report'!$E$12),IF(AND($B6="1-inch",DL6&gt;'[2]NonRes - Report'!$I$12),(('[2]NonRes - Report'!$I$12-'[2]NonRes - Report'!$I$10)/'[2]NonRes - Report'!$I$22*'[2]NonRes - Report'!$E$12),IF(AND($B6="1 1/2-inch",DL6&gt;'[2]NonRes - Report'!$J$12),(('[2]NonRes - Report'!$J$12-'[2]NonRes - Report'!$J$10)/'[2]NonRes - Report'!$I$22*'[2]NonRes - Report'!$E$12),IF(AND($B6="2-inch",DL6&gt;'[2]NonRes - Report'!$K$12),(('[2]NonRes - Report'!$K$12-'[2]NonRes - Report'!$K$10)/'[2]NonRes - Report'!$I$22*'[2]NonRes - Report'!$E$12),IF(AND($B6="3-inch",DL6&gt;'[2]NonRes - Report'!$L$12),(('[2]NonRes - Report'!$L$12-'[2]NonRes - Report'!$L$10)/'[2]NonRes - Report'!$I$22*'[2]NonRes - Report'!$E$12),IF(AND($B6="4-inch",DL6&gt;'[2]NonRes - Report'!$M$12),(('[2]NonRes - Report'!$M$12-'[2]NonRes - Report'!$M$10)/'[2]NonRes - Report'!$I$22*'[2]NonRes - Report'!$E$12),IF(AND($B6="6-inch",DL6&gt;'[2]NonRes - Report'!$N$12),(('[2]NonRes - Report'!$N$12-'[2]NonRes - Report'!$N$10)/'[2]NonRes - Report'!$I$22*'[2]NonRes - Report'!$E$12),BD6/'[2]NonRes - Report'!$I$22*'[2]NonRes - Report'!$E$12)))))))</f>
        <v>36</v>
      </c>
      <c r="BQ6" s="40">
        <f>IF(AND($B6="3/4-inch",DM6&gt;'[2]NonRes - Report'!$G$12),(('[2]NonRes - Report'!$G$12-'[2]NonRes - Report'!$G$10)/'[2]NonRes - Report'!$I$22*'[2]NonRes - Report'!$E$12),IF(AND($B6="1-inch",DM6&gt;'[2]NonRes - Report'!$I$12),(('[2]NonRes - Report'!$I$12-'[2]NonRes - Report'!$I$10)/'[2]NonRes - Report'!$I$22*'[2]NonRes - Report'!$E$12),IF(AND($B6="1 1/2-inch",DM6&gt;'[2]NonRes - Report'!$J$12),(('[2]NonRes - Report'!$J$12-'[2]NonRes - Report'!$J$10)/'[2]NonRes - Report'!$I$22*'[2]NonRes - Report'!$E$12),IF(AND($B6="2-inch",DM6&gt;'[2]NonRes - Report'!$K$12),(('[2]NonRes - Report'!$K$12-'[2]NonRes - Report'!$K$10)/'[2]NonRes - Report'!$I$22*'[2]NonRes - Report'!$E$12),IF(AND($B6="3-inch",DM6&gt;'[2]NonRes - Report'!$L$12),(('[2]NonRes - Report'!$L$12-'[2]NonRes - Report'!$L$10)/'[2]NonRes - Report'!$I$22*'[2]NonRes - Report'!$E$12),IF(AND($B6="4-inch",DM6&gt;'[2]NonRes - Report'!$M$12),(('[2]NonRes - Report'!$M$12-'[2]NonRes - Report'!$M$10)/'[2]NonRes - Report'!$I$22*'[2]NonRes - Report'!$E$12),IF(AND($B6="6-inch",DM6&gt;'[2]NonRes - Report'!$N$12),(('[2]NonRes - Report'!$N$12-'[2]NonRes - Report'!$N$10)/'[2]NonRes - Report'!$I$22*'[2]NonRes - Report'!$E$12),BE6/'[2]NonRes - Report'!$I$22*'[2]NonRes - Report'!$E$12)))))))</f>
        <v>55.5</v>
      </c>
      <c r="BR6" s="40">
        <f>IF(AND($B6="3/4-inch",DN6&gt;'[2]NonRes - Report'!$G$12),(('[2]NonRes - Report'!$G$12-'[2]NonRes - Report'!$G$10)/'[2]NonRes - Report'!$I$22*'[2]NonRes - Report'!$E$12),IF(AND($B6="1-inch",DN6&gt;'[2]NonRes - Report'!$I$12),(('[2]NonRes - Report'!$I$12-'[2]NonRes - Report'!$I$10)/'[2]NonRes - Report'!$I$22*'[2]NonRes - Report'!$E$12),IF(AND($B6="1 1/2-inch",DN6&gt;'[2]NonRes - Report'!$J$12),(('[2]NonRes - Report'!$J$12-'[2]NonRes - Report'!$J$10)/'[2]NonRes - Report'!$I$22*'[2]NonRes - Report'!$E$12),IF(AND($B6="2-inch",DN6&gt;'[2]NonRes - Report'!$K$12),(('[2]NonRes - Report'!$K$12-'[2]NonRes - Report'!$K$10)/'[2]NonRes - Report'!$I$22*'[2]NonRes - Report'!$E$12),IF(AND($B6="3-inch",DN6&gt;'[2]NonRes - Report'!$L$12),(('[2]NonRes - Report'!$L$12-'[2]NonRes - Report'!$L$10)/'[2]NonRes - Report'!$I$22*'[2]NonRes - Report'!$E$12),IF(AND($B6="4-inch",DN6&gt;'[2]NonRes - Report'!$M$12),(('[2]NonRes - Report'!$M$12-'[2]NonRes - Report'!$M$10)/'[2]NonRes - Report'!$I$22*'[2]NonRes - Report'!$E$12),IF(AND($B6="6-inch",DN6&gt;'[2]NonRes - Report'!$N$12),(('[2]NonRes - Report'!$N$12-'[2]NonRes - Report'!$N$10)/'[2]NonRes - Report'!$I$22*'[2]NonRes - Report'!$E$12),BF6/'[2]NonRes - Report'!$I$22*'[2]NonRes - Report'!$E$12)))))))</f>
        <v>97.5</v>
      </c>
      <c r="BS6" s="40">
        <f>IF(AND($B6="3/4-inch",DO6&gt;'[2]NonRes - Report'!$G$12),(('[2]NonRes - Report'!$G$12-'[2]NonRes - Report'!$G$10)/'[2]NonRes - Report'!$I$22*'[2]NonRes - Report'!$E$12),IF(AND($B6="1-inch",DO6&gt;'[2]NonRes - Report'!$I$12),(('[2]NonRes - Report'!$I$12-'[2]NonRes - Report'!$I$10)/'[2]NonRes - Report'!$I$22*'[2]NonRes - Report'!$E$12),IF(AND($B6="1 1/2-inch",DO6&gt;'[2]NonRes - Report'!$J$12),(('[2]NonRes - Report'!$J$12-'[2]NonRes - Report'!$J$10)/'[2]NonRes - Report'!$I$22*'[2]NonRes - Report'!$E$12),IF(AND($B6="2-inch",DO6&gt;'[2]NonRes - Report'!$K$12),(('[2]NonRes - Report'!$K$12-'[2]NonRes - Report'!$K$10)/'[2]NonRes - Report'!$I$22*'[2]NonRes - Report'!$E$12),IF(AND($B6="3-inch",DO6&gt;'[2]NonRes - Report'!$L$12),(('[2]NonRes - Report'!$L$12-'[2]NonRes - Report'!$L$10)/'[2]NonRes - Report'!$I$22*'[2]NonRes - Report'!$E$12),IF(AND($B6="4-inch",DO6&gt;'[2]NonRes - Report'!$M$12),(('[2]NonRes - Report'!$M$12-'[2]NonRes - Report'!$M$10)/'[2]NonRes - Report'!$I$22*'[2]NonRes - Report'!$E$12),IF(AND($B6="6-inch",DO6&gt;'[2]NonRes - Report'!$N$12),(('[2]NonRes - Report'!$N$12-'[2]NonRes - Report'!$N$10)/'[2]NonRes - Report'!$I$22*'[2]NonRes - Report'!$E$12),BG6/'[2]NonRes - Report'!$I$22*'[2]NonRes - Report'!$E$12)))))))</f>
        <v>46.5</v>
      </c>
      <c r="BT6" s="40">
        <f>IF(AND($B6="3/4-inch",DP6&gt;'[2]NonRes - Report'!$G$12),(('[2]NonRes - Report'!$G$12-'[2]NonRes - Report'!$G$10)/'[2]NonRes - Report'!$I$22*'[2]NonRes - Report'!$E$12),IF(AND($B6="1-inch",DP6&gt;'[2]NonRes - Report'!$I$12),(('[2]NonRes - Report'!$I$12-'[2]NonRes - Report'!$I$10)/'[2]NonRes - Report'!$I$22*'[2]NonRes - Report'!$E$12),IF(AND($B6="1 1/2-inch",DP6&gt;'[2]NonRes - Report'!$J$12),(('[2]NonRes - Report'!$J$12-'[2]NonRes - Report'!$J$10)/'[2]NonRes - Report'!$I$22*'[2]NonRes - Report'!$E$12),IF(AND($B6="2-inch",DP6&gt;'[2]NonRes - Report'!$K$12),(('[2]NonRes - Report'!$K$12-'[2]NonRes - Report'!$K$10)/'[2]NonRes - Report'!$I$22*'[2]NonRes - Report'!$E$12),IF(AND($B6="3-inch",DP6&gt;'[2]NonRes - Report'!$L$12),(('[2]NonRes - Report'!$L$12-'[2]NonRes - Report'!$L$10)/'[2]NonRes - Report'!$I$22*'[2]NonRes - Report'!$E$12),IF(AND($B6="4-inch",DP6&gt;'[2]NonRes - Report'!$M$12),(('[2]NonRes - Report'!$M$12-'[2]NonRes - Report'!$M$10)/'[2]NonRes - Report'!$I$22*'[2]NonRes - Report'!$E$12),IF(AND($B6="6-inch",DP6&gt;'[2]NonRes - Report'!$N$12),(('[2]NonRes - Report'!$N$12-'[2]NonRes - Report'!$N$10)/'[2]NonRes - Report'!$I$22*'[2]NonRes - Report'!$E$12),BH6/'[2]NonRes - Report'!$I$22*'[2]NonRes - Report'!$E$12)))))))</f>
        <v>63</v>
      </c>
      <c r="BU6" s="40">
        <f>IF(AND($B6="3/4-inch",DQ6&gt;'[2]NonRes - Report'!$G$12),(('[2]NonRes - Report'!$G$12-'[2]NonRes - Report'!$G$10)/'[2]NonRes - Report'!$I$22*'[2]NonRes - Report'!$E$12),IF(AND($B6="1-inch",DQ6&gt;'[2]NonRes - Report'!$I$12),(('[2]NonRes - Report'!$I$12-'[2]NonRes - Report'!$I$10)/'[2]NonRes - Report'!$I$22*'[2]NonRes - Report'!$E$12),IF(AND($B6="1 1/2-inch",DQ6&gt;'[2]NonRes - Report'!$J$12),(('[2]NonRes - Report'!$J$12-'[2]NonRes - Report'!$J$10)/'[2]NonRes - Report'!$I$22*'[2]NonRes - Report'!$E$12),IF(AND($B6="2-inch",DQ6&gt;'[2]NonRes - Report'!$K$12),(('[2]NonRes - Report'!$K$12-'[2]NonRes - Report'!$K$10)/'[2]NonRes - Report'!$I$22*'[2]NonRes - Report'!$E$12),IF(AND($B6="3-inch",DQ6&gt;'[2]NonRes - Report'!$L$12),(('[2]NonRes - Report'!$L$12-'[2]NonRes - Report'!$L$10)/'[2]NonRes - Report'!$I$22*'[2]NonRes - Report'!$E$12),IF(AND($B6="4-inch",DQ6&gt;'[2]NonRes - Report'!$M$12),(('[2]NonRes - Report'!$M$12-'[2]NonRes - Report'!$M$10)/'[2]NonRes - Report'!$I$22*'[2]NonRes - Report'!$E$12),IF(AND($B6="6-inch",DQ6&gt;'[2]NonRes - Report'!$N$12),(('[2]NonRes - Report'!$N$12-'[2]NonRes - Report'!$N$10)/'[2]NonRes - Report'!$I$22*'[2]NonRes - Report'!$E$12),BI6/'[2]NonRes - Report'!$I$22*'[2]NonRes - Report'!$E$12)))))))</f>
        <v>76.5</v>
      </c>
      <c r="BV6" s="40">
        <f>IF(AND($B6="3/4-inch",DR6&gt;'[2]NonRes - Report'!$G$12),(('[2]NonRes - Report'!$G$12-'[2]NonRes - Report'!$G$10)/'[2]NonRes - Report'!$I$22*'[2]NonRes - Report'!$E$12),IF(AND($B6="1-inch",DR6&gt;'[2]NonRes - Report'!$I$12),(('[2]NonRes - Report'!$I$12-'[2]NonRes - Report'!$I$10)/'[2]NonRes - Report'!$I$22*'[2]NonRes - Report'!$E$12),IF(AND($B6="1 1/2-inch",DR6&gt;'[2]NonRes - Report'!$J$12),(('[2]NonRes - Report'!$J$12-'[2]NonRes - Report'!$J$10)/'[2]NonRes - Report'!$I$22*'[2]NonRes - Report'!$E$12),IF(AND($B6="2-inch",DR6&gt;'[2]NonRes - Report'!$K$12),(('[2]NonRes - Report'!$K$12-'[2]NonRes - Report'!$K$10)/'[2]NonRes - Report'!$I$22*'[2]NonRes - Report'!$E$12),IF(AND($B6="3-inch",DR6&gt;'[2]NonRes - Report'!$L$12),(('[2]NonRes - Report'!$L$12-'[2]NonRes - Report'!$L$10)/'[2]NonRes - Report'!$I$22*'[2]NonRes - Report'!$E$12),IF(AND($B6="4-inch",DR6&gt;'[2]NonRes - Report'!$M$12),(('[2]NonRes - Report'!$M$12-'[2]NonRes - Report'!$M$10)/'[2]NonRes - Report'!$I$22*'[2]NonRes - Report'!$E$12),IF(AND($B6="6-inch",DR6&gt;'[2]NonRes - Report'!$N$12),(('[2]NonRes - Report'!$N$12-'[2]NonRes - Report'!$N$10)/'[2]NonRes - Report'!$I$22*'[2]NonRes - Report'!$E$12),BJ6/'[2]NonRes - Report'!$I$22*'[2]NonRes - Report'!$E$12)))))))</f>
        <v>70.5</v>
      </c>
      <c r="BW6" s="40">
        <f>IF(AND($B6="3/4-inch",DS6&gt;'[2]NonRes - Report'!$G$12),(('[2]NonRes - Report'!$G$12-'[2]NonRes - Report'!$G$10)/'[2]NonRes - Report'!$I$22*'[2]NonRes - Report'!$E$12),IF(AND($B6="1-inch",DS6&gt;'[2]NonRes - Report'!$I$12),(('[2]NonRes - Report'!$I$12-'[2]NonRes - Report'!$I$10)/'[2]NonRes - Report'!$I$22*'[2]NonRes - Report'!$E$12),IF(AND($B6="1 1/2-inch",DS6&gt;'[2]NonRes - Report'!$J$12),(('[2]NonRes - Report'!$J$12-'[2]NonRes - Report'!$J$10)/'[2]NonRes - Report'!$I$22*'[2]NonRes - Report'!$E$12),IF(AND($B6="2-inch",DS6&gt;'[2]NonRes - Report'!$K$12),(('[2]NonRes - Report'!$K$12-'[2]NonRes - Report'!$K$10)/'[2]NonRes - Report'!$I$22*'[2]NonRes - Report'!$E$12),IF(AND($B6="3-inch",DS6&gt;'[2]NonRes - Report'!$L$12),(('[2]NonRes - Report'!$L$12-'[2]NonRes - Report'!$L$10)/'[2]NonRes - Report'!$I$22*'[2]NonRes - Report'!$E$12),IF(AND($B6="4-inch",DS6&gt;'[2]NonRes - Report'!$M$12),(('[2]NonRes - Report'!$M$12-'[2]NonRes - Report'!$M$10)/'[2]NonRes - Report'!$I$22*'[2]NonRes - Report'!$E$12),IF(AND($B6="6-inch",DS6&gt;'[2]NonRes - Report'!$N$12),(('[2]NonRes - Report'!$N$12-'[2]NonRes - Report'!$N$10)/'[2]NonRes - Report'!$I$22*'[2]NonRes - Report'!$E$12),BK6/'[2]NonRes - Report'!$I$22*'[2]NonRes - Report'!$E$12)))))))</f>
        <v>79.5</v>
      </c>
      <c r="BX6" s="40">
        <f>IF(AND($B6="3/4-inch",DT6&gt;'[2]NonRes - Report'!$G$12),(('[2]NonRes - Report'!$G$12-'[2]NonRes - Report'!$G$10)/'[2]NonRes - Report'!$I$22*'[2]NonRes - Report'!$E$12),IF(AND($B6="1-inch",DT6&gt;'[2]NonRes - Report'!$I$12),(('[2]NonRes - Report'!$I$12-'[2]NonRes - Report'!$I$10)/'[2]NonRes - Report'!$I$22*'[2]NonRes - Report'!$E$12),IF(AND($B6="1 1/2-inch",DT6&gt;'[2]NonRes - Report'!$J$12),(('[2]NonRes - Report'!$J$12-'[2]NonRes - Report'!$J$10)/'[2]NonRes - Report'!$I$22*'[2]NonRes - Report'!$E$12),IF(AND($B6="2-inch",DT6&gt;'[2]NonRes - Report'!$K$12),(('[2]NonRes - Report'!$K$12-'[2]NonRes - Report'!$K$10)/'[2]NonRes - Report'!$I$22*'[2]NonRes - Report'!$E$12),IF(AND($B6="3-inch",DT6&gt;'[2]NonRes - Report'!$L$12),(('[2]NonRes - Report'!$L$12-'[2]NonRes - Report'!$L$10)/'[2]NonRes - Report'!$I$22*'[2]NonRes - Report'!$E$12),IF(AND($B6="4-inch",DT6&gt;'[2]NonRes - Report'!$M$12),(('[2]NonRes - Report'!$M$12-'[2]NonRes - Report'!$M$10)/'[2]NonRes - Report'!$I$22*'[2]NonRes - Report'!$E$12),IF(AND($B6="6-inch",DT6&gt;'[2]NonRes - Report'!$N$12),(('[2]NonRes - Report'!$N$12-'[2]NonRes - Report'!$N$10)/'[2]NonRes - Report'!$I$22*'[2]NonRes - Report'!$E$12),BL6/'[2]NonRes - Report'!$I$22*'[2]NonRes - Report'!$E$12)))))))</f>
        <v>54</v>
      </c>
      <c r="BY6" s="41">
        <f>IF(AND($B6="3/4-inch",DU6&gt;'[2]NonRes - Report'!$G$12),(('[2]NonRes - Report'!$G$12-'[2]NonRes - Report'!$G$10)/'[2]NonRes - Report'!$I$22*'[2]NonRes - Report'!$E$12),IF(AND($B6="1-inch",DU6&gt;'[2]NonRes - Report'!$I$12),(('[2]NonRes - Report'!$I$12-'[2]NonRes - Report'!$I$10)/'[2]NonRes - Report'!$I$22*'[2]NonRes - Report'!$E$12),IF(AND($B6="1 1/2-inch",DU6&gt;'[2]NonRes - Report'!$J$12),(('[2]NonRes - Report'!$J$12-'[2]NonRes - Report'!$J$10)/'[2]NonRes - Report'!$I$22*'[2]NonRes - Report'!$E$12),IF(AND($B6="2-inch",DU6&gt;'[2]NonRes - Report'!$K$12),(('[2]NonRes - Report'!$K$12-'[2]NonRes - Report'!$K$10)/'[2]NonRes - Report'!$I$22*'[2]NonRes - Report'!$E$12),IF(AND($B6="3-inch",DU6&gt;'[2]NonRes - Report'!$L$12),(('[2]NonRes - Report'!$L$12-'[2]NonRes - Report'!$L$10)/'[2]NonRes - Report'!$I$22*'[2]NonRes - Report'!$E$12),IF(AND($B6="4-inch",DU6&gt;'[2]NonRes - Report'!$M$12),(('[2]NonRes - Report'!$M$12-'[2]NonRes - Report'!$M$10)/'[2]NonRes - Report'!$I$22*'[2]NonRes - Report'!$E$12),IF(AND($B6="6-inch",DU6&gt;'[2]NonRes - Report'!$N$12),(('[2]NonRes - Report'!$N$12-'[2]NonRes - Report'!$N$10)/'[2]NonRes - Report'!$I$22*'[2]NonRes - Report'!$E$12),BM6/'[2]NonRes - Report'!$I$22*'[2]NonRes - Report'!$E$12)))))))</f>
        <v>0</v>
      </c>
      <c r="BZ6" s="38">
        <f>IF(AND($B6="3/4-inch",DJ6&gt;'[2]NonRes - Report'!$G$14),(DJ6-'[2]NonRes - Report'!$G$12),IF(AND($B6="3/4-inch",ABS(DJ6)&gt;'[2]NonRes - Report'!$G$14),(DJ6+'[2]NonRes - Report'!$G$12),IF(AND($B6="1-inch",DJ6&gt;'[2]NonRes - Report'!$I$14),(DJ6-'[2]NonRes - Report'!$I$12),IF(AND($B6="1-inch",ABS(DJ6)&gt;'[2]NonRes - Report'!$I$14),(DJ6+'[2]NonRes - Report'!$I$12),IF(AND($B6="1 1/2-inch",DJ6&gt;'[2]NonRes - Report'!$J$14),(DJ6-'[2]NonRes - Report'!$J$12),IF(AND($B6="1 1/2-inch",ABS(DJ6)&gt;'[2]NonRes - Report'!$J$14),(DJ6+'[2]NonRes - Report'!$J$12),IF(AND($B6="2-inch",DJ6&gt;'[2]NonRes - Report'!$K$14),(DJ6-'[2]NonRes - Report'!$K$12),IF(AND($B6="2-inch",ABS(DJ6)&gt;'[2]NonRes - Report'!$K$14),(DJ6+'[2]NonRes - Report'!$K$12),IF(AND($B6="3-inch",DJ6&gt;'[2]NonRes - Report'!$L$14),(DJ6-'[2]NonRes - Report'!$L$12),IF(AND($B6="3-inch",ABS(DJ6)&gt;'[2]NonRes - Report'!$L$14),(DJ6+'[2]NonRes - Report'!$L$12),IF(AND($B6="4-inch",DJ6&gt;'[2]NonRes - Report'!$M$14),(DJ6-'[2]NonRes - Report'!$M$12),IF(AND($B6="4-inch",ABS(DJ6)&gt;'[2]NonRes - Report'!$M$14),(DJ6+'[2]NonRes - Report'!$M$12),IF(AND($B6="6-inch",DJ6&gt;'[2]NonRes - Report'!$N$14),(DJ6-'[2]NonRes - Report'!$N$12),IF(AND($B6="6-inch",ABS(DJ6)&gt;'[2]NonRes - Report'!$N$14),(DJ6+'[2]NonRes - Report'!$N$12),0))))))))))))))</f>
        <v>0</v>
      </c>
      <c r="CA6" s="38">
        <f>IF(AND($B6="3/4-inch",DK6&gt;'[2]NonRes - Report'!$G$14),(DK6-'[2]NonRes - Report'!$G$12),IF(AND($B6="3/4-inch",ABS(DK6)&gt;'[2]NonRes - Report'!$G$14),(DK6+'[2]NonRes - Report'!$G$12),IF(AND($B6="1-inch",DK6&gt;'[2]NonRes - Report'!$I$14),(DK6-'[2]NonRes - Report'!$I$12),IF(AND($B6="1-inch",ABS(DK6)&gt;'[2]NonRes - Report'!$I$14),(DK6+'[2]NonRes - Report'!$I$12),IF(AND($B6="1 1/2-inch",DK6&gt;'[2]NonRes - Report'!$J$14),(DK6-'[2]NonRes - Report'!$J$12),IF(AND($B6="1 1/2-inch",ABS(DK6)&gt;'[2]NonRes - Report'!$J$14),(DK6+'[2]NonRes - Report'!$J$12),IF(AND($B6="2-inch",DK6&gt;'[2]NonRes - Report'!$K$14),(DK6-'[2]NonRes - Report'!$K$12),IF(AND($B6="2-inch",ABS(DK6)&gt;'[2]NonRes - Report'!$K$14),(DK6+'[2]NonRes - Report'!$K$12),IF(AND($B6="3-inch",DK6&gt;'[2]NonRes - Report'!$L$14),(DK6-'[2]NonRes - Report'!$L$12),IF(AND($B6="3-inch",ABS(DK6)&gt;'[2]NonRes - Report'!$L$14),(DK6+'[2]NonRes - Report'!$L$12),IF(AND($B6="4-inch",DK6&gt;'[2]NonRes - Report'!$M$14),(DK6-'[2]NonRes - Report'!$M$12),IF(AND($B6="4-inch",ABS(DK6)&gt;'[2]NonRes - Report'!$M$14),(DK6+'[2]NonRes - Report'!$M$12),IF(AND($B6="6-inch",DK6&gt;'[2]NonRes - Report'!$N$14),(DK6-'[2]NonRes - Report'!$N$12),IF(AND($B6="6-inch",ABS(DK6)&gt;'[2]NonRes - Report'!$N$14),(DK6+'[2]NonRes - Report'!$N$12),0))))))))))))))</f>
        <v>0</v>
      </c>
      <c r="CB6" s="38">
        <f>IF(AND($B6="3/4-inch",DL6&gt;'[2]NonRes - Report'!$G$14),(DL6-'[2]NonRes - Report'!$G$12),IF(AND($B6="3/4-inch",ABS(DL6)&gt;'[2]NonRes - Report'!$G$14),(DL6+'[2]NonRes - Report'!$G$12),IF(AND($B6="1-inch",DL6&gt;'[2]NonRes - Report'!$I$14),(DL6-'[2]NonRes - Report'!$I$12),IF(AND($B6="1-inch",ABS(DL6)&gt;'[2]NonRes - Report'!$I$14),(DL6+'[2]NonRes - Report'!$I$12),IF(AND($B6="1 1/2-inch",DL6&gt;'[2]NonRes - Report'!$J$14),(DL6-'[2]NonRes - Report'!$J$12),IF(AND($B6="1 1/2-inch",ABS(DL6)&gt;'[2]NonRes - Report'!$J$14),(DL6+'[2]NonRes - Report'!$J$12),IF(AND($B6="2-inch",DL6&gt;'[2]NonRes - Report'!$K$14),(DL6-'[2]NonRes - Report'!$K$12),IF(AND($B6="2-inch",ABS(DL6)&gt;'[2]NonRes - Report'!$K$14),(DL6+'[2]NonRes - Report'!$K$12),IF(AND($B6="3-inch",DL6&gt;'[2]NonRes - Report'!$L$14),(DL6-'[2]NonRes - Report'!$L$12),IF(AND($B6="3-inch",ABS(DL6)&gt;'[2]NonRes - Report'!$L$14),(DL6+'[2]NonRes - Report'!$L$12),IF(AND($B6="4-inch",DL6&gt;'[2]NonRes - Report'!$M$14),(DL6-'[2]NonRes - Report'!$M$12),IF(AND($B6="4-inch",ABS(DL6)&gt;'[2]NonRes - Report'!$M$14),(DL6+'[2]NonRes - Report'!$M$12),IF(AND($B6="6-inch",DL6&gt;'[2]NonRes - Report'!$N$14),(DL6-'[2]NonRes - Report'!$N$12),IF(AND($B6="6-inch",ABS(DL6)&gt;'[2]NonRes - Report'!$N$14),(DL6+'[2]NonRes - Report'!$N$12),0))))))))))))))</f>
        <v>0</v>
      </c>
      <c r="CC6" s="38">
        <f>IF(AND($B6="3/4-inch",DM6&gt;'[2]NonRes - Report'!$G$14),(DM6-'[2]NonRes - Report'!$G$12),IF(AND($B6="3/4-inch",ABS(DM6)&gt;'[2]NonRes - Report'!$G$14),(DM6+'[2]NonRes - Report'!$G$12),IF(AND($B6="1-inch",DM6&gt;'[2]NonRes - Report'!$I$14),(DM6-'[2]NonRes - Report'!$I$12),IF(AND($B6="1-inch",ABS(DM6)&gt;'[2]NonRes - Report'!$I$14),(DM6+'[2]NonRes - Report'!$I$12),IF(AND($B6="1 1/2-inch",DM6&gt;'[2]NonRes - Report'!$J$14),(DM6-'[2]NonRes - Report'!$J$12),IF(AND($B6="1 1/2-inch",ABS(DM6)&gt;'[2]NonRes - Report'!$J$14),(DM6+'[2]NonRes - Report'!$J$12),IF(AND($B6="2-inch",DM6&gt;'[2]NonRes - Report'!$K$14),(DM6-'[2]NonRes - Report'!$K$12),IF(AND($B6="2-inch",ABS(DM6)&gt;'[2]NonRes - Report'!$K$14),(DM6+'[2]NonRes - Report'!$K$12),IF(AND($B6="3-inch",DM6&gt;'[2]NonRes - Report'!$L$14),(DM6-'[2]NonRes - Report'!$L$12),IF(AND($B6="3-inch",ABS(DM6)&gt;'[2]NonRes - Report'!$L$14),(DM6+'[2]NonRes - Report'!$L$12),IF(AND($B6="4-inch",DM6&gt;'[2]NonRes - Report'!$M$14),(DM6-'[2]NonRes - Report'!$M$12),IF(AND($B6="4-inch",ABS(DM6)&gt;'[2]NonRes - Report'!$M$14),(DM6+'[2]NonRes - Report'!$M$12),IF(AND($B6="6-inch",DM6&gt;'[2]NonRes - Report'!$N$14),(DM6-'[2]NonRes - Report'!$N$12),IF(AND($B6="6-inch",ABS(DM6)&gt;'[2]NonRes - Report'!$N$14),(DM6+'[2]NonRes - Report'!$N$12),0))))))))))))))</f>
        <v>0</v>
      </c>
      <c r="CD6" s="38">
        <f>IF(AND($B6="3/4-inch",DN6&gt;'[2]NonRes - Report'!$G$14),(DN6-'[2]NonRes - Report'!$G$12),IF(AND($B6="3/4-inch",ABS(DN6)&gt;'[2]NonRes - Report'!$G$14),(DN6+'[2]NonRes - Report'!$G$12),IF(AND($B6="1-inch",DN6&gt;'[2]NonRes - Report'!$I$14),(DN6-'[2]NonRes - Report'!$I$12),IF(AND($B6="1-inch",ABS(DN6)&gt;'[2]NonRes - Report'!$I$14),(DN6+'[2]NonRes - Report'!$I$12),IF(AND($B6="1 1/2-inch",DN6&gt;'[2]NonRes - Report'!$J$14),(DN6-'[2]NonRes - Report'!$J$12),IF(AND($B6="1 1/2-inch",ABS(DN6)&gt;'[2]NonRes - Report'!$J$14),(DN6+'[2]NonRes - Report'!$J$12),IF(AND($B6="2-inch",DN6&gt;'[2]NonRes - Report'!$K$14),(DN6-'[2]NonRes - Report'!$K$12),IF(AND($B6="2-inch",ABS(DN6)&gt;'[2]NonRes - Report'!$K$14),(DN6+'[2]NonRes - Report'!$K$12),IF(AND($B6="3-inch",DN6&gt;'[2]NonRes - Report'!$L$14),(DN6-'[2]NonRes - Report'!$L$12),IF(AND($B6="3-inch",ABS(DN6)&gt;'[2]NonRes - Report'!$L$14),(DN6+'[2]NonRes - Report'!$L$12),IF(AND($B6="4-inch",DN6&gt;'[2]NonRes - Report'!$M$14),(DN6-'[2]NonRes - Report'!$M$12),IF(AND($B6="4-inch",ABS(DN6)&gt;'[2]NonRes - Report'!$M$14),(DN6+'[2]NonRes - Report'!$M$12),IF(AND($B6="6-inch",DN6&gt;'[2]NonRes - Report'!$N$14),(DN6-'[2]NonRes - Report'!$N$12),IF(AND($B6="6-inch",ABS(DN6)&gt;'[2]NonRes - Report'!$N$14),(DN6+'[2]NonRes - Report'!$N$12),0))))))))))))))</f>
        <v>0</v>
      </c>
      <c r="CE6" s="38">
        <f>IF(AND($B6="3/4-inch",DO6&gt;'[2]NonRes - Report'!$G$14),(DO6-'[2]NonRes - Report'!$G$12),IF(AND($B6="3/4-inch",ABS(DO6)&gt;'[2]NonRes - Report'!$G$14),(DO6+'[2]NonRes - Report'!$G$12),IF(AND($B6="1-inch",DO6&gt;'[2]NonRes - Report'!$I$14),(DO6-'[2]NonRes - Report'!$I$12),IF(AND($B6="1-inch",ABS(DO6)&gt;'[2]NonRes - Report'!$I$14),(DO6+'[2]NonRes - Report'!$I$12),IF(AND($B6="1 1/2-inch",DO6&gt;'[2]NonRes - Report'!$J$14),(DO6-'[2]NonRes - Report'!$J$12),IF(AND($B6="1 1/2-inch",ABS(DO6)&gt;'[2]NonRes - Report'!$J$14),(DO6+'[2]NonRes - Report'!$J$12),IF(AND($B6="2-inch",DO6&gt;'[2]NonRes - Report'!$K$14),(DO6-'[2]NonRes - Report'!$K$12),IF(AND($B6="2-inch",ABS(DO6)&gt;'[2]NonRes - Report'!$K$14),(DO6+'[2]NonRes - Report'!$K$12),IF(AND($B6="3-inch",DO6&gt;'[2]NonRes - Report'!$L$14),(DO6-'[2]NonRes - Report'!$L$12),IF(AND($B6="3-inch",ABS(DO6)&gt;'[2]NonRes - Report'!$L$14),(DO6+'[2]NonRes - Report'!$L$12),IF(AND($B6="4-inch",DO6&gt;'[2]NonRes - Report'!$M$14),(DO6-'[2]NonRes - Report'!$M$12),IF(AND($B6="4-inch",ABS(DO6)&gt;'[2]NonRes - Report'!$M$14),(DO6+'[2]NonRes - Report'!$M$12),IF(AND($B6="6-inch",DO6&gt;'[2]NonRes - Report'!$N$14),(DO6-'[2]NonRes - Report'!$N$12),IF(AND($B6="6-inch",ABS(DO6)&gt;'[2]NonRes - Report'!$N$14),(DO6+'[2]NonRes - Report'!$N$12),0))))))))))))))</f>
        <v>0</v>
      </c>
      <c r="CF6" s="38">
        <f>IF(AND($B6="3/4-inch",DP6&gt;'[2]NonRes - Report'!$G$14),(DP6-'[2]NonRes - Report'!$G$12),IF(AND($B6="3/4-inch",ABS(DP6)&gt;'[2]NonRes - Report'!$G$14),(DP6+'[2]NonRes - Report'!$G$12),IF(AND($B6="1-inch",DP6&gt;'[2]NonRes - Report'!$I$14),(DP6-'[2]NonRes - Report'!$I$12),IF(AND($B6="1-inch",ABS(DP6)&gt;'[2]NonRes - Report'!$I$14),(DP6+'[2]NonRes - Report'!$I$12),IF(AND($B6="1 1/2-inch",DP6&gt;'[2]NonRes - Report'!$J$14),(DP6-'[2]NonRes - Report'!$J$12),IF(AND($B6="1 1/2-inch",ABS(DP6)&gt;'[2]NonRes - Report'!$J$14),(DP6+'[2]NonRes - Report'!$J$12),IF(AND($B6="2-inch",DP6&gt;'[2]NonRes - Report'!$K$14),(DP6-'[2]NonRes - Report'!$K$12),IF(AND($B6="2-inch",ABS(DP6)&gt;'[2]NonRes - Report'!$K$14),(DP6+'[2]NonRes - Report'!$K$12),IF(AND($B6="3-inch",DP6&gt;'[2]NonRes - Report'!$L$14),(DP6-'[2]NonRes - Report'!$L$12),IF(AND($B6="3-inch",ABS(DP6)&gt;'[2]NonRes - Report'!$L$14),(DP6+'[2]NonRes - Report'!$L$12),IF(AND($B6="4-inch",DP6&gt;'[2]NonRes - Report'!$M$14),(DP6-'[2]NonRes - Report'!$M$12),IF(AND($B6="4-inch",ABS(DP6)&gt;'[2]NonRes - Report'!$M$14),(DP6+'[2]NonRes - Report'!$M$12),IF(AND($B6="6-inch",DP6&gt;'[2]NonRes - Report'!$N$14),(DP6-'[2]NonRes - Report'!$N$12),IF(AND($B6="6-inch",ABS(DP6)&gt;'[2]NonRes - Report'!$N$14),(DP6+'[2]NonRes - Report'!$N$12),0))))))))))))))</f>
        <v>0</v>
      </c>
      <c r="CG6" s="38">
        <f>IF(AND($B6="3/4-inch",DQ6&gt;'[2]NonRes - Report'!$G$14),(DQ6-'[2]NonRes - Report'!$G$12),IF(AND($B6="3/4-inch",ABS(DQ6)&gt;'[2]NonRes - Report'!$G$14),(DQ6+'[2]NonRes - Report'!$G$12),IF(AND($B6="1-inch",DQ6&gt;'[2]NonRes - Report'!$I$14),(DQ6-'[2]NonRes - Report'!$I$12),IF(AND($B6="1-inch",ABS(DQ6)&gt;'[2]NonRes - Report'!$I$14),(DQ6+'[2]NonRes - Report'!$I$12),IF(AND($B6="1 1/2-inch",DQ6&gt;'[2]NonRes - Report'!$J$14),(DQ6-'[2]NonRes - Report'!$J$12),IF(AND($B6="1 1/2-inch",ABS(DQ6)&gt;'[2]NonRes - Report'!$J$14),(DQ6+'[2]NonRes - Report'!$J$12),IF(AND($B6="2-inch",DQ6&gt;'[2]NonRes - Report'!$K$14),(DQ6-'[2]NonRes - Report'!$K$12),IF(AND($B6="2-inch",ABS(DQ6)&gt;'[2]NonRes - Report'!$K$14),(DQ6+'[2]NonRes - Report'!$K$12),IF(AND($B6="3-inch",DQ6&gt;'[2]NonRes - Report'!$L$14),(DQ6-'[2]NonRes - Report'!$L$12),IF(AND($B6="3-inch",ABS(DQ6)&gt;'[2]NonRes - Report'!$L$14),(DQ6+'[2]NonRes - Report'!$L$12),IF(AND($B6="4-inch",DQ6&gt;'[2]NonRes - Report'!$M$14),(DQ6-'[2]NonRes - Report'!$M$12),IF(AND($B6="4-inch",ABS(DQ6)&gt;'[2]NonRes - Report'!$M$14),(DQ6+'[2]NonRes - Report'!$M$12),IF(AND($B6="6-inch",DQ6&gt;'[2]NonRes - Report'!$N$14),(DQ6-'[2]NonRes - Report'!$N$12),IF(AND($B6="6-inch",ABS(DQ6)&gt;'[2]NonRes - Report'!$N$14),(DQ6+'[2]NonRes - Report'!$N$12),0))))))))))))))</f>
        <v>0</v>
      </c>
      <c r="CH6" s="38">
        <f>IF(AND($B6="3/4-inch",DR6&gt;'[2]NonRes - Report'!$G$14),(DR6-'[2]NonRes - Report'!$G$12),IF(AND($B6="3/4-inch",ABS(DR6)&gt;'[2]NonRes - Report'!$G$14),(DR6+'[2]NonRes - Report'!$G$12),IF(AND($B6="1-inch",DR6&gt;'[2]NonRes - Report'!$I$14),(DR6-'[2]NonRes - Report'!$I$12),IF(AND($B6="1-inch",ABS(DR6)&gt;'[2]NonRes - Report'!$I$14),(DR6+'[2]NonRes - Report'!$I$12),IF(AND($B6="1 1/2-inch",DR6&gt;'[2]NonRes - Report'!$J$14),(DR6-'[2]NonRes - Report'!$J$12),IF(AND($B6="1 1/2-inch",ABS(DR6)&gt;'[2]NonRes - Report'!$J$14),(DR6+'[2]NonRes - Report'!$J$12),IF(AND($B6="2-inch",DR6&gt;'[2]NonRes - Report'!$K$14),(DR6-'[2]NonRes - Report'!$K$12),IF(AND($B6="2-inch",ABS(DR6)&gt;'[2]NonRes - Report'!$K$14),(DR6+'[2]NonRes - Report'!$K$12),IF(AND($B6="3-inch",DR6&gt;'[2]NonRes - Report'!$L$14),(DR6-'[2]NonRes - Report'!$L$12),IF(AND($B6="3-inch",ABS(DR6)&gt;'[2]NonRes - Report'!$L$14),(DR6+'[2]NonRes - Report'!$L$12),IF(AND($B6="4-inch",DR6&gt;'[2]NonRes - Report'!$M$14),(DR6-'[2]NonRes - Report'!$M$12),IF(AND($B6="4-inch",ABS(DR6)&gt;'[2]NonRes - Report'!$M$14),(DR6+'[2]NonRes - Report'!$M$12),IF(AND($B6="6-inch",DR6&gt;'[2]NonRes - Report'!$N$14),(DR6-'[2]NonRes - Report'!$N$12),IF(AND($B6="6-inch",ABS(DR6)&gt;'[2]NonRes - Report'!$N$14),(DR6+'[2]NonRes - Report'!$N$12),0))))))))))))))</f>
        <v>0</v>
      </c>
      <c r="CI6" s="38">
        <f>IF(AND($B6="3/4-inch",DS6&gt;'[2]NonRes - Report'!$G$14),(DS6-'[2]NonRes - Report'!$G$12),IF(AND($B6="3/4-inch",ABS(DS6)&gt;'[2]NonRes - Report'!$G$14),(DS6+'[2]NonRes - Report'!$G$12),IF(AND($B6="1-inch",DS6&gt;'[2]NonRes - Report'!$I$14),(DS6-'[2]NonRes - Report'!$I$12),IF(AND($B6="1-inch",ABS(DS6)&gt;'[2]NonRes - Report'!$I$14),(DS6+'[2]NonRes - Report'!$I$12),IF(AND($B6="1 1/2-inch",DS6&gt;'[2]NonRes - Report'!$J$14),(DS6-'[2]NonRes - Report'!$J$12),IF(AND($B6="1 1/2-inch",ABS(DS6)&gt;'[2]NonRes - Report'!$J$14),(DS6+'[2]NonRes - Report'!$J$12),IF(AND($B6="2-inch",DS6&gt;'[2]NonRes - Report'!$K$14),(DS6-'[2]NonRes - Report'!$K$12),IF(AND($B6="2-inch",ABS(DS6)&gt;'[2]NonRes - Report'!$K$14),(DS6+'[2]NonRes - Report'!$K$12),IF(AND($B6="3-inch",DS6&gt;'[2]NonRes - Report'!$L$14),(DS6-'[2]NonRes - Report'!$L$12),IF(AND($B6="3-inch",ABS(DS6)&gt;'[2]NonRes - Report'!$L$14),(DS6+'[2]NonRes - Report'!$L$12),IF(AND($B6="4-inch",DS6&gt;'[2]NonRes - Report'!$M$14),(DS6-'[2]NonRes - Report'!$M$12),IF(AND($B6="4-inch",ABS(DS6)&gt;'[2]NonRes - Report'!$M$14),(DS6+'[2]NonRes - Report'!$M$12),IF(AND($B6="6-inch",DS6&gt;'[2]NonRes - Report'!$N$14),(DS6-'[2]NonRes - Report'!$N$12),IF(AND($B6="6-inch",ABS(DS6)&gt;'[2]NonRes - Report'!$N$14),(DS6+'[2]NonRes - Report'!$N$12),0))))))))))))))</f>
        <v>0</v>
      </c>
      <c r="CJ6" s="38">
        <f>IF(AND($B6="3/4-inch",DT6&gt;'[2]NonRes - Report'!$G$14),(DT6-'[2]NonRes - Report'!$G$12),IF(AND($B6="3/4-inch",ABS(DT6)&gt;'[2]NonRes - Report'!$G$14),(DT6+'[2]NonRes - Report'!$G$12),IF(AND($B6="1-inch",DT6&gt;'[2]NonRes - Report'!$I$14),(DT6-'[2]NonRes - Report'!$I$12),IF(AND($B6="1-inch",ABS(DT6)&gt;'[2]NonRes - Report'!$I$14),(DT6+'[2]NonRes - Report'!$I$12),IF(AND($B6="1 1/2-inch",DT6&gt;'[2]NonRes - Report'!$J$14),(DT6-'[2]NonRes - Report'!$J$12),IF(AND($B6="1 1/2-inch",ABS(DT6)&gt;'[2]NonRes - Report'!$J$14),(DT6+'[2]NonRes - Report'!$J$12),IF(AND($B6="2-inch",DT6&gt;'[2]NonRes - Report'!$K$14),(DT6-'[2]NonRes - Report'!$K$12),IF(AND($B6="2-inch",ABS(DT6)&gt;'[2]NonRes - Report'!$K$14),(DT6+'[2]NonRes - Report'!$K$12),IF(AND($B6="3-inch",DT6&gt;'[2]NonRes - Report'!$L$14),(DT6-'[2]NonRes - Report'!$L$12),IF(AND($B6="3-inch",ABS(DT6)&gt;'[2]NonRes - Report'!$L$14),(DT6+'[2]NonRes - Report'!$L$12),IF(AND($B6="4-inch",DT6&gt;'[2]NonRes - Report'!$M$14),(DT6-'[2]NonRes - Report'!$M$12),IF(AND($B6="4-inch",ABS(DT6)&gt;'[2]NonRes - Report'!$M$14),(DT6+'[2]NonRes - Report'!$M$12),IF(AND($B6="6-inch",DT6&gt;'[2]NonRes - Report'!$N$14),(DT6-'[2]NonRes - Report'!$N$12),IF(AND($B6="6-inch",ABS(DT6)&gt;'[2]NonRes - Report'!$N$14),(DT6+'[2]NonRes - Report'!$N$12),0))))))))))))))</f>
        <v>0</v>
      </c>
      <c r="CK6" s="39">
        <f>IF(AND($B6="3/4-inch",DU6&gt;'[2]NonRes - Report'!$G$14),(DU6-'[2]NonRes - Report'!$G$12),IF(AND($B6="3/4-inch",ABS(DU6)&gt;'[2]NonRes - Report'!$G$14),(DU6+'[2]NonRes - Report'!$G$12),IF(AND($B6="1-inch",DU6&gt;'[2]NonRes - Report'!$I$14),(DU6-'[2]NonRes - Report'!$I$12),IF(AND($B6="1-inch",ABS(DU6)&gt;'[2]NonRes - Report'!$I$14),(DU6+'[2]NonRes - Report'!$I$12),IF(AND($B6="1 1/2-inch",DU6&gt;'[2]NonRes - Report'!$J$14),(DU6-'[2]NonRes - Report'!$J$12),IF(AND($B6="1 1/2-inch",ABS(DU6)&gt;'[2]NonRes - Report'!$J$14),(DU6+'[2]NonRes - Report'!$J$12),IF(AND($B6="2-inch",DU6&gt;'[2]NonRes - Report'!$K$14),(DU6-'[2]NonRes - Report'!$K$12),IF(AND($B6="2-inch",ABS(DU6)&gt;'[2]NonRes - Report'!$K$14),(DU6+'[2]NonRes - Report'!$K$12),IF(AND($B6="3-inch",DU6&gt;'[2]NonRes - Report'!$L$14),(DU6-'[2]NonRes - Report'!$L$12),IF(AND($B6="3-inch",ABS(DU6)&gt;'[2]NonRes - Report'!$L$14),(DU6+'[2]NonRes - Report'!$L$12),IF(AND($B6="4-inch",DU6&gt;'[2]NonRes - Report'!$M$14),(DU6-'[2]NonRes - Report'!$M$12),IF(AND($B6="4-inch",ABS(DU6)&gt;'[2]NonRes - Report'!$M$14),(DU6+'[2]NonRes - Report'!$M$12),IF(AND($B6="6-inch",DU6&gt;'[2]NonRes - Report'!$N$14),(DU6-'[2]NonRes - Report'!$N$12),IF(AND($B6="6-inch",ABS(DU6)&gt;'[2]NonRes - Report'!$N$14),(DU6+'[2]NonRes - Report'!$N$12),0))))))))))))))</f>
        <v>0</v>
      </c>
      <c r="CL6" s="40">
        <f>IF(AND(BZ6&lt;1, ABS(BZ6)&lt;1),0,BZ6/'[2]NonRes - Report'!$I$22*'[2]NonRes - Report'!$E$14)</f>
        <v>0</v>
      </c>
      <c r="CM6" s="40">
        <f>IF(AND(CA6&lt;1, ABS(CA6)&lt;1),0,CA6/'[2]NonRes - Report'!$I$22*'[2]NonRes - Report'!$E$14)</f>
        <v>0</v>
      </c>
      <c r="CN6" s="40">
        <f>IF(AND(CB6&lt;1, ABS(CB6)&lt;1),0,CB6/'[2]NonRes - Report'!$I$22*'[2]NonRes - Report'!$E$14)</f>
        <v>0</v>
      </c>
      <c r="CO6" s="40">
        <f>IF(AND(CC6&lt;1, ABS(CC6)&lt;1),0,CC6/'[2]NonRes - Report'!$I$22*'[2]NonRes - Report'!$E$14)</f>
        <v>0</v>
      </c>
      <c r="CP6" s="40">
        <f>IF(AND(CD6&lt;1, ABS(CD6)&lt;1),0,CD6/'[2]NonRes - Report'!$I$22*'[2]NonRes - Report'!$E$14)</f>
        <v>0</v>
      </c>
      <c r="CQ6" s="40">
        <f>IF(AND(CE6&lt;1, ABS(CE6)&lt;1),0,CE6/'[2]NonRes - Report'!$I$22*'[2]NonRes - Report'!$E$14)</f>
        <v>0</v>
      </c>
      <c r="CR6" s="40">
        <f>IF(AND(CF6&lt;1, ABS(CF6)&lt;1),0,CF6/'[2]NonRes - Report'!$I$22*'[2]NonRes - Report'!$E$14)</f>
        <v>0</v>
      </c>
      <c r="CS6" s="40">
        <f>IF(AND(CG6&lt;1, ABS(CG6)&lt;1),0,CG6/'[2]NonRes - Report'!$I$22*'[2]NonRes - Report'!$E$14)</f>
        <v>0</v>
      </c>
      <c r="CT6" s="40">
        <f>IF(AND(CH6&lt;1, ABS(CH6)&lt;1),0,CH6/'[2]NonRes - Report'!$I$22*'[2]NonRes - Report'!$E$14)</f>
        <v>0</v>
      </c>
      <c r="CU6" s="40">
        <f>IF(AND(CI6&lt;1, ABS(CI6)&lt;1),0,CI6/'[2]NonRes - Report'!$I$22*'[2]NonRes - Report'!$E$14)</f>
        <v>0</v>
      </c>
      <c r="CV6" s="40">
        <f>IF(AND(CJ6&lt;1, ABS(CJ6)&lt;1),0,CJ6/'[2]NonRes - Report'!$I$22*'[2]NonRes - Report'!$E$14)</f>
        <v>0</v>
      </c>
      <c r="CW6" s="41">
        <f>IF(AND(CK6&lt;1, ABS(CK6)&lt;1),0,CK6/'[2]NonRes - Report'!$I$22*'[2]NonRes - Report'!$E$14)</f>
        <v>0</v>
      </c>
      <c r="CX6" s="40">
        <f t="shared" ref="CX6:CX30" si="2">+BN6+AP6+R6+CL6</f>
        <v>106.875</v>
      </c>
      <c r="CY6" s="40">
        <f t="shared" ref="CY6:CY30" si="3">+BO6+AQ6+S6+CM6</f>
        <v>81.375</v>
      </c>
      <c r="CZ6" s="40">
        <f t="shared" ref="CZ6:CZ30" si="4">+BP6+AR6+T6+CN6</f>
        <v>90.375</v>
      </c>
      <c r="DA6" s="40">
        <f t="shared" ref="DA6:DA30" si="5">+BQ6+AS6+U6+CO6</f>
        <v>109.875</v>
      </c>
      <c r="DB6" s="40">
        <f t="shared" ref="DB6:DB30" si="6">+BR6+AT6+V6+CP6</f>
        <v>151.875</v>
      </c>
      <c r="DC6" s="40">
        <f t="shared" ref="DC6:DC30" si="7">+BS6+AU6+W6+CQ6</f>
        <v>100.875</v>
      </c>
      <c r="DD6" s="40">
        <f t="shared" ref="DD6:DD30" si="8">+BT6+AV6+X6+CR6</f>
        <v>117.375</v>
      </c>
      <c r="DE6" s="40">
        <f t="shared" ref="DE6:DE30" si="9">+BU6+AW6+Y6+CS6</f>
        <v>130.875</v>
      </c>
      <c r="DF6" s="40">
        <f t="shared" ref="DF6:DF30" si="10">+BV6+AX6+Z6+CT6</f>
        <v>124.875</v>
      </c>
      <c r="DG6" s="40">
        <f t="shared" ref="DG6:DG30" si="11">+BW6+AY6+AA6+CU6</f>
        <v>133.875</v>
      </c>
      <c r="DH6" s="40">
        <f t="shared" ref="DH6:DH30" si="12">+BX6+AZ6+AB6+CV6</f>
        <v>108.375</v>
      </c>
      <c r="DI6" s="41">
        <f t="shared" ref="DI6:DI30" si="13">+BY6+BA6+AC6+CW6</f>
        <v>44.174999999999997</v>
      </c>
      <c r="DJ6" s="38">
        <f t="shared" ref="DJ6:DJ30" si="14">+IF(AND(F6&lt;DV6, NOT(F6&lt;0)),0,IF(F6="", 0, IF(F6&lt;0, F6+DV6, F6-DV6)))</f>
        <v>6500</v>
      </c>
      <c r="DK6" s="38">
        <f t="shared" ref="DK6:DK30" si="15">+IF(AND(G6&lt;DW6, NOT(G6&lt;0)),0,IF(G6="", 0, IF(G6&lt;0, G6+DW6, G6-DW6)))</f>
        <v>4800</v>
      </c>
      <c r="DL6" s="38">
        <f t="shared" ref="DL6:DL30" si="16">+IF(AND(H6&lt;DX6, NOT(H6&lt;0)),0,IF(H6="", 0, IF(H6&lt;0, H6+DX6, H6-DX6)))</f>
        <v>5400</v>
      </c>
      <c r="DM6" s="38">
        <f t="shared" ref="DM6:DM30" si="17">+IF(AND(I6&lt;DY6, NOT(I6&lt;0)),0,IF(I6="", 0, IF(I6&lt;0, I6+DY6, I6-DY6)))</f>
        <v>6700</v>
      </c>
      <c r="DN6" s="38">
        <f t="shared" ref="DN6:DN30" si="18">+IF(AND(J6&lt;DZ6, NOT(J6&lt;0)),0,IF(J6="", 0, IF(J6&lt;0, J6+DZ6, J6-DZ6)))</f>
        <v>9500</v>
      </c>
      <c r="DO6" s="38">
        <f t="shared" ref="DO6:DO30" si="19">+IF(AND(K6&lt;EA6, NOT(K6&lt;0)),0,IF(K6="", 0, IF(K6&lt;0, K6+EA6, K6-EA6)))</f>
        <v>6100</v>
      </c>
      <c r="DP6" s="38">
        <f t="shared" ref="DP6:DP30" si="20">+IF(AND(L6&lt;EB6, NOT(L6&lt;0)),0,IF(L6="", 0, IF(L6&lt;0, L6+EB6, L6-EB6)))</f>
        <v>7200</v>
      </c>
      <c r="DQ6" s="38">
        <f t="shared" ref="DQ6:DQ30" si="21">+IF(AND(M6&lt;EC6, NOT(M6&lt;0)),0,IF(M6="", 0, IF(M6&lt;0, M6+EC6, M6-EC6)))</f>
        <v>8100</v>
      </c>
      <c r="DR6" s="38">
        <f t="shared" ref="DR6:DR30" si="22">+IF(AND(N6&lt;ED6, NOT(N6&lt;0)),0,IF(N6="", 0, IF(N6&lt;0, N6+ED6, N6-ED6)))</f>
        <v>7700</v>
      </c>
      <c r="DS6" s="38">
        <f t="shared" ref="DS6:DS30" si="23">+IF(AND(O6&lt;EE6, NOT(O6&lt;0)),0,IF(O6="", 0, IF(O6&lt;0, O6+EE6, O6-EE6)))</f>
        <v>8300</v>
      </c>
      <c r="DT6" s="38">
        <f t="shared" ref="DT6:DT30" si="24">+IF(AND(P6&lt;EF6, NOT(P6&lt;0)),0,IF(P6="", 0, IF(P6&lt;0, P6+EF6, P6-EF6)))</f>
        <v>6600</v>
      </c>
      <c r="DU6" s="39">
        <f t="shared" ref="DU6:DU30" si="25">+IF(AND(Q6&lt;EG6, NOT(Q6&lt;0)),0,IF(Q6="", 0, IF(Q6&lt;0, Q6+EG6, Q6-EG6)))</f>
        <v>1800</v>
      </c>
      <c r="DV6" s="38">
        <f>IF($B6="3/4-inch",'[2]NonRes - Report'!$G$9, IF($B6="1-inch",'[2]NonRes - Report'!$G$9*'[2]NonRes - Report'!$I$19,IF($B6="1 1/2-inch", '[2]NonRes - Report'!$G$9*'[2]NonRes - Report'!$J$19,IF($B6="2-inch",'[2]NonRes - Report'!$G$9*'[2]NonRes - Report'!$K$19,IF($B6="3-inch",'[2]NonRes - Report'!$G$9*'[2]NonRes - Report'!$L$19,IF($B6="4-inch",'[2]NonRes - Report'!$G$9*'[2]NonRes - Report'!$M$19,IF($B6="6-inch",'[2]NonRes - Report'!$G$9*'[2]NonRes - Report'!$N$19, 0)))))))</f>
        <v>0</v>
      </c>
      <c r="DW6" s="38">
        <f>IF($B6="3/4-inch",'[2]NonRes - Report'!$G$9, IF($B6="1-inch",'[2]NonRes - Report'!$G$9*'[2]NonRes - Report'!$I$19,IF($B6="1 1/2-inch", '[2]NonRes - Report'!$G$9*'[2]NonRes - Report'!$J$19,IF($B6="2-inch",'[2]NonRes - Report'!$G$9*'[2]NonRes - Report'!$K$19,IF($B6="3-inch",'[2]NonRes - Report'!$G$9*'[2]NonRes - Report'!$L$19,IF($B6="4-inch",'[2]NonRes - Report'!$G$9*'[2]NonRes - Report'!$M$19,IF($B6="6-inch",'[2]NonRes - Report'!$G$9*'[2]NonRes - Report'!$N$19, 0)))))))</f>
        <v>0</v>
      </c>
      <c r="DX6" s="38">
        <f>IF($B6="3/4-inch",'[2]NonRes - Report'!$G$9, IF($B6="1-inch",'[2]NonRes - Report'!$G$9*'[2]NonRes - Report'!$I$19,IF($B6="1 1/2-inch", '[2]NonRes - Report'!$G$9*'[2]NonRes - Report'!$J$19,IF($B6="2-inch",'[2]NonRes - Report'!$G$9*'[2]NonRes - Report'!$K$19,IF($B6="3-inch",'[2]NonRes - Report'!$G$9*'[2]NonRes - Report'!$L$19,IF($B6="4-inch",'[2]NonRes - Report'!$G$9*'[2]NonRes - Report'!$M$19,IF($B6="6-inch",'[2]NonRes - Report'!$G$9*'[2]NonRes - Report'!$N$19, 0)))))))</f>
        <v>0</v>
      </c>
      <c r="DY6" s="38">
        <f>IF($B6="3/4-inch",'[2]NonRes - Report'!$G$9, IF($B6="1-inch",'[2]NonRes - Report'!$G$9*'[2]NonRes - Report'!$I$19,IF($B6="1 1/2-inch", '[2]NonRes - Report'!$G$9*'[2]NonRes - Report'!$J$19,IF($B6="2-inch",'[2]NonRes - Report'!$G$9*'[2]NonRes - Report'!$K$19,IF($B6="3-inch",'[2]NonRes - Report'!$G$9*'[2]NonRes - Report'!$L$19,IF($B6="4-inch",'[2]NonRes - Report'!$G$9*'[2]NonRes - Report'!$M$19,IF($B6="6-inch",'[2]NonRes - Report'!$G$9*'[2]NonRes - Report'!$N$19, 0)))))))</f>
        <v>0</v>
      </c>
      <c r="DZ6" s="38">
        <f>IF($B6="3/4-inch",'[2]NonRes - Report'!$G$9, IF($B6="1-inch",'[2]NonRes - Report'!$G$9*'[2]NonRes - Report'!$I$19,IF($B6="1 1/2-inch", '[2]NonRes - Report'!$G$9*'[2]NonRes - Report'!$J$19,IF($B6="2-inch",'[2]NonRes - Report'!$G$9*'[2]NonRes - Report'!$K$19,IF($B6="3-inch",'[2]NonRes - Report'!$G$9*'[2]NonRes - Report'!$L$19,IF($B6="4-inch",'[2]NonRes - Report'!$G$9*'[2]NonRes - Report'!$M$19,IF($B6="6-inch",'[2]NonRes - Report'!$G$9*'[2]NonRes - Report'!$N$19, 0)))))))</f>
        <v>0</v>
      </c>
      <c r="EA6" s="38">
        <f>IF($B6="3/4-inch",'[2]NonRes - Report'!$G$9, IF($B6="1-inch",'[2]NonRes - Report'!$G$9*'[2]NonRes - Report'!$I$19,IF($B6="1 1/2-inch", '[2]NonRes - Report'!$G$9*'[2]NonRes - Report'!$J$19,IF($B6="2-inch",'[2]NonRes - Report'!$G$9*'[2]NonRes - Report'!$K$19,IF($B6="3-inch",'[2]NonRes - Report'!$G$9*'[2]NonRes - Report'!$L$19,IF($B6="4-inch",'[2]NonRes - Report'!$G$9*'[2]NonRes - Report'!$M$19,IF($B6="6-inch",'[2]NonRes - Report'!$G$9*'[2]NonRes - Report'!$N$19, 0)))))))</f>
        <v>0</v>
      </c>
      <c r="EB6" s="38">
        <f>IF($B6="3/4-inch",'[2]NonRes - Report'!$G$9, IF($B6="1-inch",'[2]NonRes - Report'!$G$9*'[2]NonRes - Report'!$I$19,IF($B6="1 1/2-inch", '[2]NonRes - Report'!$G$9*'[2]NonRes - Report'!$J$19,IF($B6="2-inch",'[2]NonRes - Report'!$G$9*'[2]NonRes - Report'!$K$19,IF($B6="3-inch",'[2]NonRes - Report'!$G$9*'[2]NonRes - Report'!$L$19,IF($B6="4-inch",'[2]NonRes - Report'!$G$9*'[2]NonRes - Report'!$M$19,IF($B6="6-inch",'[2]NonRes - Report'!$G$9*'[2]NonRes - Report'!$N$19, 0)))))))</f>
        <v>0</v>
      </c>
      <c r="EC6" s="38">
        <f>IF($B6="3/4-inch",'[2]NonRes - Report'!$G$9, IF($B6="1-inch",'[2]NonRes - Report'!$G$9*'[2]NonRes - Report'!$I$19,IF($B6="1 1/2-inch", '[2]NonRes - Report'!$G$9*'[2]NonRes - Report'!$J$19,IF($B6="2-inch",'[2]NonRes - Report'!$G$9*'[2]NonRes - Report'!$K$19,IF($B6="3-inch",'[2]NonRes - Report'!$G$9*'[2]NonRes - Report'!$L$19,IF($B6="4-inch",'[2]NonRes - Report'!$G$9*'[2]NonRes - Report'!$M$19,IF($B6="6-inch",'[2]NonRes - Report'!$G$9*'[2]NonRes - Report'!$N$19, 0)))))))</f>
        <v>0</v>
      </c>
      <c r="ED6" s="38">
        <f>IF($B6="3/4-inch",'[2]NonRes - Report'!$G$9, IF($B6="1-inch",'[2]NonRes - Report'!$G$9*'[2]NonRes - Report'!$I$19,IF($B6="1 1/2-inch", '[2]NonRes - Report'!$G$9*'[2]NonRes - Report'!$J$19,IF($B6="2-inch",'[2]NonRes - Report'!$G$9*'[2]NonRes - Report'!$K$19,IF($B6="3-inch",'[2]NonRes - Report'!$G$9*'[2]NonRes - Report'!$L$19,IF($B6="4-inch",'[2]NonRes - Report'!$G$9*'[2]NonRes - Report'!$M$19,IF($B6="6-inch",'[2]NonRes - Report'!$G$9*'[2]NonRes - Report'!$N$19, 0)))))))</f>
        <v>0</v>
      </c>
      <c r="EE6" s="38">
        <f>IF($B6="3/4-inch",'[2]NonRes - Report'!$G$9, IF($B6="1-inch",'[2]NonRes - Report'!$G$9*'[2]NonRes - Report'!$I$19,IF($B6="1 1/2-inch", '[2]NonRes - Report'!$G$9*'[2]NonRes - Report'!$J$19,IF($B6="2-inch",'[2]NonRes - Report'!$G$9*'[2]NonRes - Report'!$K$19,IF($B6="3-inch",'[2]NonRes - Report'!$G$9*'[2]NonRes - Report'!$L$19,IF($B6="4-inch",'[2]NonRes - Report'!$G$9*'[2]NonRes - Report'!$M$19,IF($B6="6-inch",'[2]NonRes - Report'!$G$9*'[2]NonRes - Report'!$N$19, 0)))))))</f>
        <v>0</v>
      </c>
      <c r="EF6" s="38">
        <f>IF($B6="3/4-inch",'[2]NonRes - Report'!$G$9, IF($B6="1-inch",'[2]NonRes - Report'!$G$9*'[2]NonRes - Report'!$I$19,IF($B6="1 1/2-inch", '[2]NonRes - Report'!$G$9*'[2]NonRes - Report'!$J$19,IF($B6="2-inch",'[2]NonRes - Report'!$G$9*'[2]NonRes - Report'!$K$19,IF($B6="3-inch",'[2]NonRes - Report'!$G$9*'[2]NonRes - Report'!$L$19,IF($B6="4-inch",'[2]NonRes - Report'!$G$9*'[2]NonRes - Report'!$M$19,IF($B6="6-inch",'[2]NonRes - Report'!$G$9*'[2]NonRes - Report'!$N$19, 0)))))))</f>
        <v>0</v>
      </c>
      <c r="EG6" s="39">
        <f>IF($B6="3/4-inch",'[2]NonRes - Report'!$G$9, IF($B6="1-inch",'[2]NonRes - Report'!$G$9*'[2]NonRes - Report'!$I$19,IF($B6="1 1/2-inch", '[2]NonRes - Report'!$G$9*'[2]NonRes - Report'!$J$19,IF($B6="2-inch",'[2]NonRes - Report'!$G$9*'[2]NonRes - Report'!$K$19,IF($B6="3-inch",'[2]NonRes - Report'!$G$9*'[2]NonRes - Report'!$L$19,IF($B6="4-inch",'[2]NonRes - Report'!$G$9*'[2]NonRes - Report'!$M$19,IF($B6="6-inch",'[2]NonRes - Report'!$G$9*'[2]NonRes - Report'!$N$19, 0)))))))</f>
        <v>0</v>
      </c>
      <c r="EH6" s="42"/>
      <c r="EI6" s="42"/>
      <c r="EJ6" s="42"/>
      <c r="EK6" s="42"/>
      <c r="EL6" s="42"/>
      <c r="EM6" s="42"/>
      <c r="EN6" s="42"/>
      <c r="EO6" s="42"/>
      <c r="EP6" s="42"/>
      <c r="EQ6" s="42"/>
      <c r="ER6" s="42"/>
      <c r="ES6" s="42"/>
    </row>
    <row r="7" spans="1:149" ht="15">
      <c r="A7" s="120" t="s">
        <v>75</v>
      </c>
      <c r="B7" s="34" t="str">
        <f>'[2]Input - NonRes'!A454</f>
        <v>1-inch</v>
      </c>
      <c r="C7" s="35">
        <f t="shared" si="0"/>
        <v>3630.7499999999995</v>
      </c>
      <c r="D7" s="36">
        <f t="shared" si="1"/>
        <v>190200</v>
      </c>
      <c r="E7" s="37">
        <f>IF('[2]NonRes - Report'!$K$22="Monthly",(AVERAGE(F7:Q7)),AVERAGE(F7,H7,J7,L7,N7,P7))</f>
        <v>15850</v>
      </c>
      <c r="F7" s="38">
        <f>IF('[2]Input - NonRes'!B454="", "", '[2]Input - NonRes'!B454)</f>
        <v>4600</v>
      </c>
      <c r="G7" s="38">
        <f>IF('[2]Input - NonRes'!C454="","",'[2]Input - NonRes'!C454)</f>
        <v>10400</v>
      </c>
      <c r="H7" s="38">
        <f>IF('[2]Input - NonRes'!D454="", "", '[2]Input - NonRes'!D454)</f>
        <v>8100</v>
      </c>
      <c r="I7" s="38">
        <f>IF('[2]Input - NonRes'!E454="", "", '[2]Input - NonRes'!E454)</f>
        <v>4200</v>
      </c>
      <c r="J7" s="38">
        <f>IF('[2]Input - NonRes'!F454="", "", '[2]Input - NonRes'!F454)</f>
        <v>11400</v>
      </c>
      <c r="K7" s="38">
        <f>IF('[2]Input - NonRes'!G454="", "", '[2]Input - NonRes'!G454)</f>
        <v>22900</v>
      </c>
      <c r="L7" s="38">
        <f>IF('[2]Input - NonRes'!H454="", "", '[2]Input - NonRes'!H454)</f>
        <v>32700</v>
      </c>
      <c r="M7" s="38">
        <f>IF('[2]Input - NonRes'!I454="", "", '[2]Input - NonRes'!I454)</f>
        <v>43900</v>
      </c>
      <c r="N7" s="38">
        <f>IF('[2]Input - NonRes'!J454="", "", '[2]Input - NonRes'!J454)</f>
        <v>20800</v>
      </c>
      <c r="O7" s="38">
        <f>IF('[2]Input - NonRes'!K454="", "", '[2]Input - NonRes'!K454)</f>
        <v>20800</v>
      </c>
      <c r="P7" s="38">
        <f>IF('[2]Input - NonRes'!L454="", "", '[2]Input - NonRes'!L454)</f>
        <v>5400</v>
      </c>
      <c r="Q7" s="39">
        <f>IF('[2]Input - NonRes'!M454="", "", '[2]Input - NonRes'!M454)</f>
        <v>5000</v>
      </c>
      <c r="R7" s="40">
        <f>IF(AND($B7="3/4-inch", NOT(F7=""),OR(F7&gt;=0, F7&lt;0)),'[2]NonRes - Report'!$E$9,IF(AND($B7="1-inch", NOT(F7=""),OR(F7&gt;=0, F7&lt;0)),'[2]NonRes - Report'!$I$9,IF(AND($B7="1 1/2-inch", NOT(F7=""),OR(F7&gt;=0, F7&lt;0)),'[2]NonRes - Report'!$J$9,IF(AND($B7="2-inch", NOT(F7=""),OR(F7&gt;=0, F7&lt;0)),'[2]NonRes - Report'!$K$9,IF(AND($B7="3-inch", NOT(F7=""),OR(F7&gt;=0, F7&lt;0)),'[2]NonRes - Report'!$L$9,IF(AND($B7="4-inch", NOT(F7=""),OR(F7&gt;=0, F7&lt;0)),'[2]NonRes - Report'!$M$9,IF(AND($B7="6-inch", NOT(F7=""),OR(F7&gt;=0, F7&lt;0)),'[2]NonRes - Report'!$N$9, 0)))))))</f>
        <v>14.4375</v>
      </c>
      <c r="S7" s="40">
        <f>IF(AND($B7="3/4-inch", NOT(G7=""),OR(G7&gt;=0, G7&lt;0)),'[2]NonRes - Report'!$E$9,IF(AND($B7="1-inch", NOT(G7=""),OR(G7&gt;=0, G7&lt;0)),'[2]NonRes - Report'!$I$9,IF(AND($B7="1 1/2-inch", NOT(G7=""),OR(G7&gt;=0, G7&lt;0)),'[2]NonRes - Report'!$J$9,IF(AND($B7="2-inch", NOT(G7=""),OR(G7&gt;=0, G7&lt;0)),'[2]NonRes - Report'!$K$9,IF(AND($B7="3-inch", NOT(G7=""),OR(G7&gt;=0, G7&lt;0)),'[2]NonRes - Report'!$L$9,IF(AND($B7="4-inch", NOT(G7=""),OR(G7&gt;=0, G7&lt;0)),'[2]NonRes - Report'!$M$9,IF(AND($B7="6-inch", NOT(G7=""),OR(G7&gt;=0, G7&lt;0)),'[2]NonRes - Report'!$N$9, 0)))))))</f>
        <v>14.4375</v>
      </c>
      <c r="T7" s="40">
        <f>IF(AND($B7="3/4-inch", NOT(H7=""),OR(H7&gt;=0, H7&lt;0)),'[2]NonRes - Report'!$E$9,IF(AND($B7="1-inch", NOT(H7=""),OR(H7&gt;=0, H7&lt;0)),'[2]NonRes - Report'!$I$9,IF(AND($B7="1 1/2-inch", NOT(H7=""),OR(H7&gt;=0, H7&lt;0)),'[2]NonRes - Report'!$J$9,IF(AND($B7="2-inch", NOT(H7=""),OR(H7&gt;=0, H7&lt;0)),'[2]NonRes - Report'!$K$9,IF(AND($B7="3-inch", NOT(H7=""),OR(H7&gt;=0, H7&lt;0)),'[2]NonRes - Report'!$L$9,IF(AND($B7="4-inch", NOT(H7=""),OR(H7&gt;=0, H7&lt;0)),'[2]NonRes - Report'!$M$9,IF(AND($B7="6-inch", NOT(H7=""),OR(H7&gt;=0, H7&lt;0)),'[2]NonRes - Report'!$N$9, 0)))))))</f>
        <v>14.4375</v>
      </c>
      <c r="U7" s="40">
        <f>IF(AND($B7="3/4-inch", NOT(I7=""),OR(I7&gt;=0, I7&lt;0)),'[2]NonRes - Report'!$E$9,IF(AND($B7="1-inch", NOT(I7=""),OR(I7&gt;=0, I7&lt;0)),'[2]NonRes - Report'!$I$9,IF(AND($B7="1 1/2-inch", NOT(I7=""),OR(I7&gt;=0, I7&lt;0)),'[2]NonRes - Report'!$J$9,IF(AND($B7="2-inch", NOT(I7=""),OR(I7&gt;=0, I7&lt;0)),'[2]NonRes - Report'!$K$9,IF(AND($B7="3-inch", NOT(I7=""),OR(I7&gt;=0, I7&lt;0)),'[2]NonRes - Report'!$L$9,IF(AND($B7="4-inch", NOT(I7=""),OR(I7&gt;=0, I7&lt;0)),'[2]NonRes - Report'!$M$9,IF(AND($B7="6-inch", NOT(I7=""),OR(I7&gt;=0, I7&lt;0)),'[2]NonRes - Report'!$N$9, 0)))))))</f>
        <v>14.4375</v>
      </c>
      <c r="V7" s="40">
        <f>IF(AND($B7="3/4-inch", NOT(J7=""),OR(J7&gt;=0, J7&lt;0)),'[2]NonRes - Report'!$E$9,IF(AND($B7="1-inch", NOT(J7=""),OR(J7&gt;=0, J7&lt;0)),'[2]NonRes - Report'!$I$9,IF(AND($B7="1 1/2-inch", NOT(J7=""),OR(J7&gt;=0, J7&lt;0)),'[2]NonRes - Report'!$J$9,IF(AND($B7="2-inch", NOT(J7=""),OR(J7&gt;=0, J7&lt;0)),'[2]NonRes - Report'!$K$9,IF(AND($B7="3-inch", NOT(J7=""),OR(J7&gt;=0, J7&lt;0)),'[2]NonRes - Report'!$L$9,IF(AND($B7="4-inch", NOT(J7=""),OR(J7&gt;=0, J7&lt;0)),'[2]NonRes - Report'!$M$9,IF(AND($B7="6-inch", NOT(J7=""),OR(J7&gt;=0, J7&lt;0)),'[2]NonRes - Report'!$N$9, 0)))))))</f>
        <v>14.4375</v>
      </c>
      <c r="W7" s="40">
        <f>IF(AND($B7="3/4-inch", NOT(K7=""),OR(K7&gt;=0, K7&lt;0)),'[2]NonRes - Report'!$E$9,IF(AND($B7="1-inch", NOT(K7=""),OR(K7&gt;=0, K7&lt;0)),'[2]NonRes - Report'!$I$9,IF(AND($B7="1 1/2-inch", NOT(K7=""),OR(K7&gt;=0, K7&lt;0)),'[2]NonRes - Report'!$J$9,IF(AND($B7="2-inch", NOT(K7=""),OR(K7&gt;=0, K7&lt;0)),'[2]NonRes - Report'!$K$9,IF(AND($B7="3-inch", NOT(K7=""),OR(K7&gt;=0, K7&lt;0)),'[2]NonRes - Report'!$L$9,IF(AND($B7="4-inch", NOT(K7=""),OR(K7&gt;=0, K7&lt;0)),'[2]NonRes - Report'!$M$9,IF(AND($B7="6-inch", NOT(K7=""),OR(K7&gt;=0, K7&lt;0)),'[2]NonRes - Report'!$N$9, 0)))))))</f>
        <v>14.4375</v>
      </c>
      <c r="X7" s="40">
        <f>IF(AND($B7="3/4-inch", NOT(L7=""),OR(L7&gt;=0, L7&lt;0)),'[2]NonRes - Report'!$E$9,IF(AND($B7="1-inch", NOT(L7=""),OR(L7&gt;=0, L7&lt;0)),'[2]NonRes - Report'!$I$9,IF(AND($B7="1 1/2-inch", NOT(L7=""),OR(L7&gt;=0, L7&lt;0)),'[2]NonRes - Report'!$J$9,IF(AND($B7="2-inch", NOT(L7=""),OR(L7&gt;=0, L7&lt;0)),'[2]NonRes - Report'!$K$9,IF(AND($B7="3-inch", NOT(L7=""),OR(L7&gt;=0, L7&lt;0)),'[2]NonRes - Report'!$L$9,IF(AND($B7="4-inch", NOT(L7=""),OR(L7&gt;=0, L7&lt;0)),'[2]NonRes - Report'!$M$9,IF(AND($B7="6-inch", NOT(L7=""),OR(L7&gt;=0, L7&lt;0)),'[2]NonRes - Report'!$N$9, 0)))))))</f>
        <v>14.4375</v>
      </c>
      <c r="Y7" s="40">
        <f>IF(AND($B7="3/4-inch", NOT(M7=""),OR(M7&gt;=0, M7&lt;0)),'[2]NonRes - Report'!$E$9,IF(AND($B7="1-inch", NOT(M7=""),OR(M7&gt;=0, M7&lt;0)),'[2]NonRes - Report'!$I$9,IF(AND($B7="1 1/2-inch", NOT(M7=""),OR(M7&gt;=0, M7&lt;0)),'[2]NonRes - Report'!$J$9,IF(AND($B7="2-inch", NOT(M7=""),OR(M7&gt;=0, M7&lt;0)),'[2]NonRes - Report'!$K$9,IF(AND($B7="3-inch", NOT(M7=""),OR(M7&gt;=0, M7&lt;0)),'[2]NonRes - Report'!$L$9,IF(AND($B7="4-inch", NOT(M7=""),OR(M7&gt;=0, M7&lt;0)),'[2]NonRes - Report'!$M$9,IF(AND($B7="6-inch", NOT(M7=""),OR(M7&gt;=0, M7&lt;0)),'[2]NonRes - Report'!$N$9, 0)))))))</f>
        <v>14.4375</v>
      </c>
      <c r="Z7" s="40">
        <f>IF(AND($B7="3/4-inch", NOT(N7=""),OR(N7&gt;=0, N7&lt;0)),'[2]NonRes - Report'!$E$9,IF(AND($B7="1-inch", NOT(N7=""),OR(N7&gt;=0, N7&lt;0)),'[2]NonRes - Report'!$I$9,IF(AND($B7="1 1/2-inch", NOT(N7=""),OR(N7&gt;=0, N7&lt;0)),'[2]NonRes - Report'!$J$9,IF(AND($B7="2-inch", NOT(N7=""),OR(N7&gt;=0, N7&lt;0)),'[2]NonRes - Report'!$K$9,IF(AND($B7="3-inch", NOT(N7=""),OR(N7&gt;=0, N7&lt;0)),'[2]NonRes - Report'!$L$9,IF(AND($B7="4-inch", NOT(N7=""),OR(N7&gt;=0, N7&lt;0)),'[2]NonRes - Report'!$M$9,IF(AND($B7="6-inch", NOT(N7=""),OR(N7&gt;=0, N7&lt;0)),'[2]NonRes - Report'!$N$9, 0)))))))</f>
        <v>14.4375</v>
      </c>
      <c r="AA7" s="40">
        <f>IF(AND($B7="3/4-inch", NOT(O7=""),OR(O7&gt;=0, O7&lt;0)),'[2]NonRes - Report'!$E$9,IF(AND($B7="1-inch", NOT(O7=""),OR(O7&gt;=0, O7&lt;0)),'[2]NonRes - Report'!$I$9,IF(AND($B7="1 1/2-inch", NOT(O7=""),OR(O7&gt;=0, O7&lt;0)),'[2]NonRes - Report'!$J$9,IF(AND($B7="2-inch", NOT(O7=""),OR(O7&gt;=0, O7&lt;0)),'[2]NonRes - Report'!$K$9,IF(AND($B7="3-inch", NOT(O7=""),OR(O7&gt;=0, O7&lt;0)),'[2]NonRes - Report'!$L$9,IF(AND($B7="4-inch", NOT(O7=""),OR(O7&gt;=0, O7&lt;0)),'[2]NonRes - Report'!$M$9,IF(AND($B7="6-inch", NOT(O7=""),OR(O7&gt;=0, O7&lt;0)),'[2]NonRes - Report'!$N$9, 0)))))))</f>
        <v>14.4375</v>
      </c>
      <c r="AB7" s="40">
        <f>IF(AND($B7="3/4-inch", NOT(P7=""),OR(P7&gt;=0, P7&lt;0)),'[2]NonRes - Report'!$E$9,IF(AND($B7="1-inch", NOT(P7=""),OR(P7&gt;=0, P7&lt;0)),'[2]NonRes - Report'!$I$9,IF(AND($B7="1 1/2-inch", NOT(P7=""),OR(P7&gt;=0, P7&lt;0)),'[2]NonRes - Report'!$J$9,IF(AND($B7="2-inch", NOT(P7=""),OR(P7&gt;=0, P7&lt;0)),'[2]NonRes - Report'!$K$9,IF(AND($B7="3-inch", NOT(P7=""),OR(P7&gt;=0, P7&lt;0)),'[2]NonRes - Report'!$L$9,IF(AND($B7="4-inch", NOT(P7=""),OR(P7&gt;=0, P7&lt;0)),'[2]NonRes - Report'!$M$9,IF(AND($B7="6-inch", NOT(P7=""),OR(P7&gt;=0, P7&lt;0)),'[2]NonRes - Report'!$N$9, 0)))))))</f>
        <v>14.4375</v>
      </c>
      <c r="AC7" s="41">
        <f>IF(AND($B7="3/4-inch", NOT(Q7=""),OR(Q7&gt;=0, Q7&lt;0)),'[2]NonRes - Report'!$E$9,IF(AND($B7="1-inch", NOT(Q7=""),OR(Q7&gt;=0, Q7&lt;0)),'[2]NonRes - Report'!$I$9,IF(AND($B7="1 1/2-inch", NOT(Q7=""),OR(Q7&gt;=0, Q7&lt;0)),'[2]NonRes - Report'!$J$9,IF(AND($B7="2-inch", NOT(Q7=""),OR(Q7&gt;=0, Q7&lt;0)),'[2]NonRes - Report'!$K$9,IF(AND($B7="3-inch", NOT(Q7=""),OR(Q7&gt;=0, Q7&lt;0)),'[2]NonRes - Report'!$L$9,IF(AND($B7="4-inch", NOT(Q7=""),OR(Q7&gt;=0, Q7&lt;0)),'[2]NonRes - Report'!$M$9,IF(AND($B7="6-inch", NOT(Q7=""),OR(Q7&gt;=0, Q7&lt;0)),'[2]NonRes - Report'!$N$9, 0)))))))</f>
        <v>14.4375</v>
      </c>
      <c r="AD7" s="38">
        <f>IF(AND($B7="3/4-inch",DJ7&gt;'[2]NonRes - Report'!$G$10),'[2]NonRes - Report'!$G$10,IF(AND($B7="3/4-inch",ABS(DJ7)&gt;'[2]NonRes - Report'!$G$10),-'[2]NonRes - Report'!$G$10,IF(AND($B7="1-inch",DJ7&gt;'[2]NonRes - Report'!$I$10),'[2]NonRes - Report'!$I$10,IF(AND($B7="1-inch",ABS(DJ7)&gt;'[2]NonRes - Report'!$I$10),-'[2]NonRes - Report'!$I$10,IF(AND($B7="1 1/2-inch",DJ7&gt;'[2]NonRes - Report'!$J$10),'[2]NonRes - Report'!$J$10,IF(AND($B7="1 1/2-inch",ABS(DJ7)&gt;'[2]NonRes - Report'!$J$10),-'[2]NonRes - Report'!$J$10,IF(AND($B7="2-inch",DJ7&gt;'[2]NonRes - Report'!$K$10),'[2]NonRes - Report'!$K$10,IF(AND($B7="2-inch",ABS(DJ7)&gt;'[2]NonRes - Report'!$K$10),-'[2]NonRes - Report'!$K$10,IF(AND($B7="3-inch",DJ7&gt;'[2]NonRes - Report'!$L$10),'[2]NonRes - Report'!$L$10,IF(AND($B7="3-inch",ABS(DJ7)&gt;'[2]NonRes - Report'!$L$10),-'[2]NonRes - Report'!$L$10,IF(AND($B7="4-inch",DJ7&gt;'[2]NonRes - Report'!$M$10),'[2]NonRes - Report'!$M$10,IF(AND($B7="4-inch",ABS(DJ7)&gt;'[2]NonRes - Report'!$M$10),-'[2]NonRes - Report'!$M$10,IF(AND($B7="6-inch",DJ7&gt;'[2]NonRes - Report'!$N$10),'[2]NonRes - Report'!$N$10,IF(AND($B7="6-inch",ABS(DJ7)&gt;'[2]NonRes - Report'!$N$10),-'[2]NonRes - Report'!$N$10,IF(DJ7&lt;0,-DJ7,DJ7)))))))))))))))</f>
        <v>1500</v>
      </c>
      <c r="AE7" s="38">
        <f>IF(AND($B7="3/4-inch",DK7&gt;'[2]NonRes - Report'!$G$10),'[2]NonRes - Report'!$G$10,IF(AND($B7="3/4-inch",ABS(DK7)&gt;'[2]NonRes - Report'!$G$10),-'[2]NonRes - Report'!$G$10,IF(AND($B7="1-inch",DK7&gt;'[2]NonRes - Report'!$I$10),'[2]NonRes - Report'!$I$10,IF(AND($B7="1-inch",ABS(DK7)&gt;'[2]NonRes - Report'!$I$10),-'[2]NonRes - Report'!$I$10,IF(AND($B7="1 1/2-inch",DK7&gt;'[2]NonRes - Report'!$J$10),'[2]NonRes - Report'!$J$10,IF(AND($B7="1 1/2-inch",ABS(DK7)&gt;'[2]NonRes - Report'!$J$10),-'[2]NonRes - Report'!$J$10,IF(AND($B7="2-inch",DK7&gt;'[2]NonRes - Report'!$K$10),'[2]NonRes - Report'!$K$10,IF(AND($B7="2-inch",ABS(DK7)&gt;'[2]NonRes - Report'!$K$10),-'[2]NonRes - Report'!$K$10,IF(AND($B7="3-inch",DK7&gt;'[2]NonRes - Report'!$L$10),'[2]NonRes - Report'!$L$10,IF(AND($B7="3-inch",ABS(DK7)&gt;'[2]NonRes - Report'!$L$10),-'[2]NonRes - Report'!$L$10,IF(AND($B7="4-inch",DK7&gt;'[2]NonRes - Report'!$M$10),'[2]NonRes - Report'!$M$10,IF(AND($B7="4-inch",ABS(DK7)&gt;'[2]NonRes - Report'!$M$10),-'[2]NonRes - Report'!$M$10,IF(AND($B7="6-inch",DK7&gt;'[2]NonRes - Report'!$N$10),'[2]NonRes - Report'!$N$10,IF(AND($B7="6-inch",ABS(DK7)&gt;'[2]NonRes - Report'!$N$10),-'[2]NonRes - Report'!$N$10,IF(DK7&lt;0,-DK7,DK7)))))))))))))))</f>
        <v>1500</v>
      </c>
      <c r="AF7" s="38">
        <f>IF(AND($B7="3/4-inch",DL7&gt;'[2]NonRes - Report'!$G$10),'[2]NonRes - Report'!$G$10,IF(AND($B7="3/4-inch",ABS(DL7)&gt;'[2]NonRes - Report'!$G$10),-'[2]NonRes - Report'!$G$10,IF(AND($B7="1-inch",DL7&gt;'[2]NonRes - Report'!$I$10),'[2]NonRes - Report'!$I$10,IF(AND($B7="1-inch",ABS(DL7)&gt;'[2]NonRes - Report'!$I$10),-'[2]NonRes - Report'!$I$10,IF(AND($B7="1 1/2-inch",DL7&gt;'[2]NonRes - Report'!$J$10),'[2]NonRes - Report'!$J$10,IF(AND($B7="1 1/2-inch",ABS(DL7)&gt;'[2]NonRes - Report'!$J$10),-'[2]NonRes - Report'!$J$10,IF(AND($B7="2-inch",DL7&gt;'[2]NonRes - Report'!$K$10),'[2]NonRes - Report'!$K$10,IF(AND($B7="2-inch",ABS(DL7)&gt;'[2]NonRes - Report'!$K$10),-'[2]NonRes - Report'!$K$10,IF(AND($B7="3-inch",DL7&gt;'[2]NonRes - Report'!$L$10),'[2]NonRes - Report'!$L$10,IF(AND($B7="3-inch",ABS(DL7)&gt;'[2]NonRes - Report'!$L$10),-'[2]NonRes - Report'!$L$10,IF(AND($B7="4-inch",DL7&gt;'[2]NonRes - Report'!$M$10),'[2]NonRes - Report'!$M$10,IF(AND($B7="4-inch",ABS(DL7)&gt;'[2]NonRes - Report'!$M$10),-'[2]NonRes - Report'!$M$10,IF(AND($B7="6-inch",DL7&gt;'[2]NonRes - Report'!$N$10),'[2]NonRes - Report'!$N$10,IF(AND($B7="6-inch",ABS(DL7)&gt;'[2]NonRes - Report'!$N$10),-'[2]NonRes - Report'!$N$10,IF(DL7&lt;0,-DL7,DL7)))))))))))))))</f>
        <v>1500</v>
      </c>
      <c r="AG7" s="38">
        <f>IF(AND($B7="3/4-inch",DM7&gt;'[2]NonRes - Report'!$G$10),'[2]NonRes - Report'!$G$10,IF(AND($B7="3/4-inch",ABS(DM7)&gt;'[2]NonRes - Report'!$G$10),-'[2]NonRes - Report'!$G$10,IF(AND($B7="1-inch",DM7&gt;'[2]NonRes - Report'!$I$10),'[2]NonRes - Report'!$I$10,IF(AND($B7="1-inch",ABS(DM7)&gt;'[2]NonRes - Report'!$I$10),-'[2]NonRes - Report'!$I$10,IF(AND($B7="1 1/2-inch",DM7&gt;'[2]NonRes - Report'!$J$10),'[2]NonRes - Report'!$J$10,IF(AND($B7="1 1/2-inch",ABS(DM7)&gt;'[2]NonRes - Report'!$J$10),-'[2]NonRes - Report'!$J$10,IF(AND($B7="2-inch",DM7&gt;'[2]NonRes - Report'!$K$10),'[2]NonRes - Report'!$K$10,IF(AND($B7="2-inch",ABS(DM7)&gt;'[2]NonRes - Report'!$K$10),-'[2]NonRes - Report'!$K$10,IF(AND($B7="3-inch",DM7&gt;'[2]NonRes - Report'!$L$10),'[2]NonRes - Report'!$L$10,IF(AND($B7="3-inch",ABS(DM7)&gt;'[2]NonRes - Report'!$L$10),-'[2]NonRes - Report'!$L$10,IF(AND($B7="4-inch",DM7&gt;'[2]NonRes - Report'!$M$10),'[2]NonRes - Report'!$M$10,IF(AND($B7="4-inch",ABS(DM7)&gt;'[2]NonRes - Report'!$M$10),-'[2]NonRes - Report'!$M$10,IF(AND($B7="6-inch",DM7&gt;'[2]NonRes - Report'!$N$10),'[2]NonRes - Report'!$N$10,IF(AND($B7="6-inch",ABS(DM7)&gt;'[2]NonRes - Report'!$N$10),-'[2]NonRes - Report'!$N$10,IF(DM7&lt;0,-DM7,DM7)))))))))))))))</f>
        <v>1500</v>
      </c>
      <c r="AH7" s="38">
        <f>IF(AND($B7="3/4-inch",DN7&gt;'[2]NonRes - Report'!$G$10),'[2]NonRes - Report'!$G$10,IF(AND($B7="3/4-inch",ABS(DN7)&gt;'[2]NonRes - Report'!$G$10),-'[2]NonRes - Report'!$G$10,IF(AND($B7="1-inch",DN7&gt;'[2]NonRes - Report'!$I$10),'[2]NonRes - Report'!$I$10,IF(AND($B7="1-inch",ABS(DN7)&gt;'[2]NonRes - Report'!$I$10),-'[2]NonRes - Report'!$I$10,IF(AND($B7="1 1/2-inch",DN7&gt;'[2]NonRes - Report'!$J$10),'[2]NonRes - Report'!$J$10,IF(AND($B7="1 1/2-inch",ABS(DN7)&gt;'[2]NonRes - Report'!$J$10),-'[2]NonRes - Report'!$J$10,IF(AND($B7="2-inch",DN7&gt;'[2]NonRes - Report'!$K$10),'[2]NonRes - Report'!$K$10,IF(AND($B7="2-inch",ABS(DN7)&gt;'[2]NonRes - Report'!$K$10),-'[2]NonRes - Report'!$K$10,IF(AND($B7="3-inch",DN7&gt;'[2]NonRes - Report'!$L$10),'[2]NonRes - Report'!$L$10,IF(AND($B7="3-inch",ABS(DN7)&gt;'[2]NonRes - Report'!$L$10),-'[2]NonRes - Report'!$L$10,IF(AND($B7="4-inch",DN7&gt;'[2]NonRes - Report'!$M$10),'[2]NonRes - Report'!$M$10,IF(AND($B7="4-inch",ABS(DN7)&gt;'[2]NonRes - Report'!$M$10),-'[2]NonRes - Report'!$M$10,IF(AND($B7="6-inch",DN7&gt;'[2]NonRes - Report'!$N$10),'[2]NonRes - Report'!$N$10,IF(AND($B7="6-inch",ABS(DN7)&gt;'[2]NonRes - Report'!$N$10),-'[2]NonRes - Report'!$N$10,IF(DN7&lt;0,-DN7,DN7)))))))))))))))</f>
        <v>1500</v>
      </c>
      <c r="AI7" s="38">
        <f>IF(AND($B7="3/4-inch",DO7&gt;'[2]NonRes - Report'!$G$10),'[2]NonRes - Report'!$G$10,IF(AND($B7="3/4-inch",ABS(DO7)&gt;'[2]NonRes - Report'!$G$10),-'[2]NonRes - Report'!$G$10,IF(AND($B7="1-inch",DO7&gt;'[2]NonRes - Report'!$I$10),'[2]NonRes - Report'!$I$10,IF(AND($B7="1-inch",ABS(DO7)&gt;'[2]NonRes - Report'!$I$10),-'[2]NonRes - Report'!$I$10,IF(AND($B7="1 1/2-inch",DO7&gt;'[2]NonRes - Report'!$J$10),'[2]NonRes - Report'!$J$10,IF(AND($B7="1 1/2-inch",ABS(DO7)&gt;'[2]NonRes - Report'!$J$10),-'[2]NonRes - Report'!$J$10,IF(AND($B7="2-inch",DO7&gt;'[2]NonRes - Report'!$K$10),'[2]NonRes - Report'!$K$10,IF(AND($B7="2-inch",ABS(DO7)&gt;'[2]NonRes - Report'!$K$10),-'[2]NonRes - Report'!$K$10,IF(AND($B7="3-inch",DO7&gt;'[2]NonRes - Report'!$L$10),'[2]NonRes - Report'!$L$10,IF(AND($B7="3-inch",ABS(DO7)&gt;'[2]NonRes - Report'!$L$10),-'[2]NonRes - Report'!$L$10,IF(AND($B7="4-inch",DO7&gt;'[2]NonRes - Report'!$M$10),'[2]NonRes - Report'!$M$10,IF(AND($B7="4-inch",ABS(DO7)&gt;'[2]NonRes - Report'!$M$10),-'[2]NonRes - Report'!$M$10,IF(AND($B7="6-inch",DO7&gt;'[2]NonRes - Report'!$N$10),'[2]NonRes - Report'!$N$10,IF(AND($B7="6-inch",ABS(DO7)&gt;'[2]NonRes - Report'!$N$10),-'[2]NonRes - Report'!$N$10,IF(DO7&lt;0,-DO7,DO7)))))))))))))))</f>
        <v>1500</v>
      </c>
      <c r="AJ7" s="38">
        <f>IF(AND($B7="3/4-inch",DP7&gt;'[2]NonRes - Report'!$G$10),'[2]NonRes - Report'!$G$10,IF(AND($B7="3/4-inch",ABS(DP7)&gt;'[2]NonRes - Report'!$G$10),-'[2]NonRes - Report'!$G$10,IF(AND($B7="1-inch",DP7&gt;'[2]NonRes - Report'!$I$10),'[2]NonRes - Report'!$I$10,IF(AND($B7="1-inch",ABS(DP7)&gt;'[2]NonRes - Report'!$I$10),-'[2]NonRes - Report'!$I$10,IF(AND($B7="1 1/2-inch",DP7&gt;'[2]NonRes - Report'!$J$10),'[2]NonRes - Report'!$J$10,IF(AND($B7="1 1/2-inch",ABS(DP7)&gt;'[2]NonRes - Report'!$J$10),-'[2]NonRes - Report'!$J$10,IF(AND($B7="2-inch",DP7&gt;'[2]NonRes - Report'!$K$10),'[2]NonRes - Report'!$K$10,IF(AND($B7="2-inch",ABS(DP7)&gt;'[2]NonRes - Report'!$K$10),-'[2]NonRes - Report'!$K$10,IF(AND($B7="3-inch",DP7&gt;'[2]NonRes - Report'!$L$10),'[2]NonRes - Report'!$L$10,IF(AND($B7="3-inch",ABS(DP7)&gt;'[2]NonRes - Report'!$L$10),-'[2]NonRes - Report'!$L$10,IF(AND($B7="4-inch",DP7&gt;'[2]NonRes - Report'!$M$10),'[2]NonRes - Report'!$M$10,IF(AND($B7="4-inch",ABS(DP7)&gt;'[2]NonRes - Report'!$M$10),-'[2]NonRes - Report'!$M$10,IF(AND($B7="6-inch",DP7&gt;'[2]NonRes - Report'!$N$10),'[2]NonRes - Report'!$N$10,IF(AND($B7="6-inch",ABS(DP7)&gt;'[2]NonRes - Report'!$N$10),-'[2]NonRes - Report'!$N$10,IF(DP7&lt;0,-DP7,DP7)))))))))))))))</f>
        <v>1500</v>
      </c>
      <c r="AK7" s="38">
        <f>IF(AND($B7="3/4-inch",DQ7&gt;'[2]NonRes - Report'!$G$10),'[2]NonRes - Report'!$G$10,IF(AND($B7="3/4-inch",ABS(DQ7)&gt;'[2]NonRes - Report'!$G$10),-'[2]NonRes - Report'!$G$10,IF(AND($B7="1-inch",DQ7&gt;'[2]NonRes - Report'!$I$10),'[2]NonRes - Report'!$I$10,IF(AND($B7="1-inch",ABS(DQ7)&gt;'[2]NonRes - Report'!$I$10),-'[2]NonRes - Report'!$I$10,IF(AND($B7="1 1/2-inch",DQ7&gt;'[2]NonRes - Report'!$J$10),'[2]NonRes - Report'!$J$10,IF(AND($B7="1 1/2-inch",ABS(DQ7)&gt;'[2]NonRes - Report'!$J$10),-'[2]NonRes - Report'!$J$10,IF(AND($B7="2-inch",DQ7&gt;'[2]NonRes - Report'!$K$10),'[2]NonRes - Report'!$K$10,IF(AND($B7="2-inch",ABS(DQ7)&gt;'[2]NonRes - Report'!$K$10),-'[2]NonRes - Report'!$K$10,IF(AND($B7="3-inch",DQ7&gt;'[2]NonRes - Report'!$L$10),'[2]NonRes - Report'!$L$10,IF(AND($B7="3-inch",ABS(DQ7)&gt;'[2]NonRes - Report'!$L$10),-'[2]NonRes - Report'!$L$10,IF(AND($B7="4-inch",DQ7&gt;'[2]NonRes - Report'!$M$10),'[2]NonRes - Report'!$M$10,IF(AND($B7="4-inch",ABS(DQ7)&gt;'[2]NonRes - Report'!$M$10),-'[2]NonRes - Report'!$M$10,IF(AND($B7="6-inch",DQ7&gt;'[2]NonRes - Report'!$N$10),'[2]NonRes - Report'!$N$10,IF(AND($B7="6-inch",ABS(DQ7)&gt;'[2]NonRes - Report'!$N$10),-'[2]NonRes - Report'!$N$10,IF(DQ7&lt;0,-DQ7,DQ7)))))))))))))))</f>
        <v>1500</v>
      </c>
      <c r="AL7" s="38">
        <f>IF(AND($B7="3/4-inch",DR7&gt;'[2]NonRes - Report'!$G$10),'[2]NonRes - Report'!$G$10,IF(AND($B7="3/4-inch",ABS(DR7)&gt;'[2]NonRes - Report'!$G$10),-'[2]NonRes - Report'!$G$10,IF(AND($B7="1-inch",DR7&gt;'[2]NonRes - Report'!$I$10),'[2]NonRes - Report'!$I$10,IF(AND($B7="1-inch",ABS(DR7)&gt;'[2]NonRes - Report'!$I$10),-'[2]NonRes - Report'!$I$10,IF(AND($B7="1 1/2-inch",DR7&gt;'[2]NonRes - Report'!$J$10),'[2]NonRes - Report'!$J$10,IF(AND($B7="1 1/2-inch",ABS(DR7)&gt;'[2]NonRes - Report'!$J$10),-'[2]NonRes - Report'!$J$10,IF(AND($B7="2-inch",DR7&gt;'[2]NonRes - Report'!$K$10),'[2]NonRes - Report'!$K$10,IF(AND($B7="2-inch",ABS(DR7)&gt;'[2]NonRes - Report'!$K$10),-'[2]NonRes - Report'!$K$10,IF(AND($B7="3-inch",DR7&gt;'[2]NonRes - Report'!$L$10),'[2]NonRes - Report'!$L$10,IF(AND($B7="3-inch",ABS(DR7)&gt;'[2]NonRes - Report'!$L$10),-'[2]NonRes - Report'!$L$10,IF(AND($B7="4-inch",DR7&gt;'[2]NonRes - Report'!$M$10),'[2]NonRes - Report'!$M$10,IF(AND($B7="4-inch",ABS(DR7)&gt;'[2]NonRes - Report'!$M$10),-'[2]NonRes - Report'!$M$10,IF(AND($B7="6-inch",DR7&gt;'[2]NonRes - Report'!$N$10),'[2]NonRes - Report'!$N$10,IF(AND($B7="6-inch",ABS(DR7)&gt;'[2]NonRes - Report'!$N$10),-'[2]NonRes - Report'!$N$10,IF(DR7&lt;0,-DR7,DR7)))))))))))))))</f>
        <v>1500</v>
      </c>
      <c r="AM7" s="38">
        <f>IF(AND($B7="3/4-inch",DS7&gt;'[2]NonRes - Report'!$G$10),'[2]NonRes - Report'!$G$10,IF(AND($B7="3/4-inch",ABS(DS7)&gt;'[2]NonRes - Report'!$G$10),-'[2]NonRes - Report'!$G$10,IF(AND($B7="1-inch",DS7&gt;'[2]NonRes - Report'!$I$10),'[2]NonRes - Report'!$I$10,IF(AND($B7="1-inch",ABS(DS7)&gt;'[2]NonRes - Report'!$I$10),-'[2]NonRes - Report'!$I$10,IF(AND($B7="1 1/2-inch",DS7&gt;'[2]NonRes - Report'!$J$10),'[2]NonRes - Report'!$J$10,IF(AND($B7="1 1/2-inch",ABS(DS7)&gt;'[2]NonRes - Report'!$J$10),-'[2]NonRes - Report'!$J$10,IF(AND($B7="2-inch",DS7&gt;'[2]NonRes - Report'!$K$10),'[2]NonRes - Report'!$K$10,IF(AND($B7="2-inch",ABS(DS7)&gt;'[2]NonRes - Report'!$K$10),-'[2]NonRes - Report'!$K$10,IF(AND($B7="3-inch",DS7&gt;'[2]NonRes - Report'!$L$10),'[2]NonRes - Report'!$L$10,IF(AND($B7="3-inch",ABS(DS7)&gt;'[2]NonRes - Report'!$L$10),-'[2]NonRes - Report'!$L$10,IF(AND($B7="4-inch",DS7&gt;'[2]NonRes - Report'!$M$10),'[2]NonRes - Report'!$M$10,IF(AND($B7="4-inch",ABS(DS7)&gt;'[2]NonRes - Report'!$M$10),-'[2]NonRes - Report'!$M$10,IF(AND($B7="6-inch",DS7&gt;'[2]NonRes - Report'!$N$10),'[2]NonRes - Report'!$N$10,IF(AND($B7="6-inch",ABS(DS7)&gt;'[2]NonRes - Report'!$N$10),-'[2]NonRes - Report'!$N$10,IF(DS7&lt;0,-DS7,DS7)))))))))))))))</f>
        <v>1500</v>
      </c>
      <c r="AN7" s="38">
        <f>IF(AND($B7="3/4-inch",DT7&gt;'[2]NonRes - Report'!$G$10),'[2]NonRes - Report'!$G$10,IF(AND($B7="3/4-inch",ABS(DT7)&gt;'[2]NonRes - Report'!$G$10),-'[2]NonRes - Report'!$G$10,IF(AND($B7="1-inch",DT7&gt;'[2]NonRes - Report'!$I$10),'[2]NonRes - Report'!$I$10,IF(AND($B7="1-inch",ABS(DT7)&gt;'[2]NonRes - Report'!$I$10),-'[2]NonRes - Report'!$I$10,IF(AND($B7="1 1/2-inch",DT7&gt;'[2]NonRes - Report'!$J$10),'[2]NonRes - Report'!$J$10,IF(AND($B7="1 1/2-inch",ABS(DT7)&gt;'[2]NonRes - Report'!$J$10),-'[2]NonRes - Report'!$J$10,IF(AND($B7="2-inch",DT7&gt;'[2]NonRes - Report'!$K$10),'[2]NonRes - Report'!$K$10,IF(AND($B7="2-inch",ABS(DT7)&gt;'[2]NonRes - Report'!$K$10),-'[2]NonRes - Report'!$K$10,IF(AND($B7="3-inch",DT7&gt;'[2]NonRes - Report'!$L$10),'[2]NonRes - Report'!$L$10,IF(AND($B7="3-inch",ABS(DT7)&gt;'[2]NonRes - Report'!$L$10),-'[2]NonRes - Report'!$L$10,IF(AND($B7="4-inch",DT7&gt;'[2]NonRes - Report'!$M$10),'[2]NonRes - Report'!$M$10,IF(AND($B7="4-inch",ABS(DT7)&gt;'[2]NonRes - Report'!$M$10),-'[2]NonRes - Report'!$M$10,IF(AND($B7="6-inch",DT7&gt;'[2]NonRes - Report'!$N$10),'[2]NonRes - Report'!$N$10,IF(AND($B7="6-inch",ABS(DT7)&gt;'[2]NonRes - Report'!$N$10),-'[2]NonRes - Report'!$N$10,IF(DT7&lt;0,-DT7,DT7)))))))))))))))</f>
        <v>1500</v>
      </c>
      <c r="AO7" s="39">
        <f>IF(AND($B7="3/4-inch",DU7&gt;'[2]NonRes - Report'!$G$10),'[2]NonRes - Report'!$G$10,IF(AND($B7="3/4-inch",ABS(DU7)&gt;'[2]NonRes - Report'!$G$10),-'[2]NonRes - Report'!$G$10,IF(AND($B7="1-inch",DU7&gt;'[2]NonRes - Report'!$I$10),'[2]NonRes - Report'!$I$10,IF(AND($B7="1-inch",ABS(DU7)&gt;'[2]NonRes - Report'!$I$10),-'[2]NonRes - Report'!$I$10,IF(AND($B7="1 1/2-inch",DU7&gt;'[2]NonRes - Report'!$J$10),'[2]NonRes - Report'!$J$10,IF(AND($B7="1 1/2-inch",ABS(DU7)&gt;'[2]NonRes - Report'!$J$10),-'[2]NonRes - Report'!$J$10,IF(AND($B7="2-inch",DU7&gt;'[2]NonRes - Report'!$K$10),'[2]NonRes - Report'!$K$10,IF(AND($B7="2-inch",ABS(DU7)&gt;'[2]NonRes - Report'!$K$10),-'[2]NonRes - Report'!$K$10,IF(AND($B7="3-inch",DU7&gt;'[2]NonRes - Report'!$L$10),'[2]NonRes - Report'!$L$10,IF(AND($B7="3-inch",ABS(DU7)&gt;'[2]NonRes - Report'!$L$10),-'[2]NonRes - Report'!$L$10,IF(AND($B7="4-inch",DU7&gt;'[2]NonRes - Report'!$M$10),'[2]NonRes - Report'!$M$10,IF(AND($B7="4-inch",ABS(DU7)&gt;'[2]NonRes - Report'!$M$10),-'[2]NonRes - Report'!$M$10,IF(AND($B7="6-inch",DU7&gt;'[2]NonRes - Report'!$N$10),'[2]NonRes - Report'!$N$10,IF(AND($B7="6-inch",ABS(DU7)&gt;'[2]NonRes - Report'!$N$10),-'[2]NonRes - Report'!$N$10,IF(DU7&lt;0,-DU7,DU7)))))))))))))))</f>
        <v>1500</v>
      </c>
      <c r="AP7" s="40">
        <f>IF(AND($B7="3/4-inch",DJ7&gt;'[2]NonRes - Report'!$G$10),('[2]NonRes - Report'!$G$10/'[2]NonRes - Report'!$I$22*'[2]NonRes - Report'!$E$10),IF(AND($B7="1-inch",DJ7&gt;'[2]NonRes - Report'!$I$10),('[2]NonRes - Report'!$I$10/'[2]NonRes - Report'!$I$22*'[2]NonRes - Report'!$E$10),IF(AND($B7="1 1/2-inch",DJ7&gt;'[2]NonRes - Report'!$J$10),('[2]NonRes - Report'!$J$10/'[2]NonRes - Report'!$I$22*'[2]NonRes - Report'!$E$10),IF(AND($B7="2-inch",DJ7&gt;'[2]NonRes - Report'!$K$10),('[2]NonRes - Report'!$K$10/'[2]NonRes - Report'!$I$22*'[2]NonRes - Report'!$E$10),IF(AND($B7="3-inch",DJ7&gt;'[2]NonRes - Report'!$L$10),('[2]NonRes - Report'!$L$10/'[2]NonRes - Report'!$I$22*'[2]NonRes - Report'!$E$10),IF(AND($B7="4-inch",DJ7&gt;'[2]NonRes - Report'!$M$10),('[2]NonRes - Report'!$M$10/'[2]NonRes - Report'!$I$22*'[2]NonRes - Report'!$E$10),IF(AND($B7="6-inch",DJ7&gt;'[2]NonRes - Report'!$N$10),('[2]NonRes - Report'!$N$10/'[2]NonRes - Report'!$I$22*'[2]NonRes - Report'!$E$10),AD7/'[2]NonRes - Report'!$I$22*'[2]NonRes - Report'!$E$10)))))))</f>
        <v>12.75</v>
      </c>
      <c r="AQ7" s="40">
        <f>IF(AND($B7="3/4-inch",DK7&gt;'[2]NonRes - Report'!$G$10),('[2]NonRes - Report'!$G$10/'[2]NonRes - Report'!$I$22*'[2]NonRes - Report'!$E$10),IF(AND($B7="1-inch",DK7&gt;'[2]NonRes - Report'!$I$10),('[2]NonRes - Report'!$I$10/'[2]NonRes - Report'!$I$22*'[2]NonRes - Report'!$E$10),IF(AND($B7="1 1/2-inch",DK7&gt;'[2]NonRes - Report'!$J$10),('[2]NonRes - Report'!$J$10/'[2]NonRes - Report'!$I$22*'[2]NonRes - Report'!$E$10),IF(AND($B7="2-inch",DK7&gt;'[2]NonRes - Report'!$K$10),('[2]NonRes - Report'!$K$10/'[2]NonRes - Report'!$I$22*'[2]NonRes - Report'!$E$10),IF(AND($B7="3-inch",DK7&gt;'[2]NonRes - Report'!$L$10),('[2]NonRes - Report'!$L$10/'[2]NonRes - Report'!$I$22*'[2]NonRes - Report'!$E$10),IF(AND($B7="4-inch",DK7&gt;'[2]NonRes - Report'!$M$10),('[2]NonRes - Report'!$M$10/'[2]NonRes - Report'!$I$22*'[2]NonRes - Report'!$E$10),IF(AND($B7="6-inch",DK7&gt;'[2]NonRes - Report'!$N$10),('[2]NonRes - Report'!$N$10/'[2]NonRes - Report'!$I$22*'[2]NonRes - Report'!$E$10),AE7/'[2]NonRes - Report'!$I$22*'[2]NonRes - Report'!$E$10)))))))</f>
        <v>12.75</v>
      </c>
      <c r="AR7" s="40">
        <f>IF(AND($B7="3/4-inch",DL7&gt;'[2]NonRes - Report'!$G$10),('[2]NonRes - Report'!$G$10/'[2]NonRes - Report'!$I$22*'[2]NonRes - Report'!$E$10),IF(AND($B7="1-inch",DL7&gt;'[2]NonRes - Report'!$I$10),('[2]NonRes - Report'!$I$10/'[2]NonRes - Report'!$I$22*'[2]NonRes - Report'!$E$10),IF(AND($B7="1 1/2-inch",DL7&gt;'[2]NonRes - Report'!$J$10),('[2]NonRes - Report'!$J$10/'[2]NonRes - Report'!$I$22*'[2]NonRes - Report'!$E$10),IF(AND($B7="2-inch",DL7&gt;'[2]NonRes - Report'!$K$10),('[2]NonRes - Report'!$K$10/'[2]NonRes - Report'!$I$22*'[2]NonRes - Report'!$E$10),IF(AND($B7="3-inch",DL7&gt;'[2]NonRes - Report'!$L$10),('[2]NonRes - Report'!$L$10/'[2]NonRes - Report'!$I$22*'[2]NonRes - Report'!$E$10),IF(AND($B7="4-inch",DL7&gt;'[2]NonRes - Report'!$M$10),('[2]NonRes - Report'!$M$10/'[2]NonRes - Report'!$I$22*'[2]NonRes - Report'!$E$10),IF(AND($B7="6-inch",DL7&gt;'[2]NonRes - Report'!$N$10),('[2]NonRes - Report'!$N$10/'[2]NonRes - Report'!$I$22*'[2]NonRes - Report'!$E$10),AF7/'[2]NonRes - Report'!$I$22*'[2]NonRes - Report'!$E$10)))))))</f>
        <v>12.75</v>
      </c>
      <c r="AS7" s="40">
        <f>IF(AND($B7="3/4-inch",DM7&gt;'[2]NonRes - Report'!$G$10),('[2]NonRes - Report'!$G$10/'[2]NonRes - Report'!$I$22*'[2]NonRes - Report'!$E$10),IF(AND($B7="1-inch",DM7&gt;'[2]NonRes - Report'!$I$10),('[2]NonRes - Report'!$I$10/'[2]NonRes - Report'!$I$22*'[2]NonRes - Report'!$E$10),IF(AND($B7="1 1/2-inch",DM7&gt;'[2]NonRes - Report'!$J$10),('[2]NonRes - Report'!$J$10/'[2]NonRes - Report'!$I$22*'[2]NonRes - Report'!$E$10),IF(AND($B7="2-inch",DM7&gt;'[2]NonRes - Report'!$K$10),('[2]NonRes - Report'!$K$10/'[2]NonRes - Report'!$I$22*'[2]NonRes - Report'!$E$10),IF(AND($B7="3-inch",DM7&gt;'[2]NonRes - Report'!$L$10),('[2]NonRes - Report'!$L$10/'[2]NonRes - Report'!$I$22*'[2]NonRes - Report'!$E$10),IF(AND($B7="4-inch",DM7&gt;'[2]NonRes - Report'!$M$10),('[2]NonRes - Report'!$M$10/'[2]NonRes - Report'!$I$22*'[2]NonRes - Report'!$E$10),IF(AND($B7="6-inch",DM7&gt;'[2]NonRes - Report'!$N$10),('[2]NonRes - Report'!$N$10/'[2]NonRes - Report'!$I$22*'[2]NonRes - Report'!$E$10),AG7/'[2]NonRes - Report'!$I$22*'[2]NonRes - Report'!$E$10)))))))</f>
        <v>12.75</v>
      </c>
      <c r="AT7" s="40">
        <f>IF(AND($B7="3/4-inch",DN7&gt;'[2]NonRes - Report'!$G$10),('[2]NonRes - Report'!$G$10/'[2]NonRes - Report'!$I$22*'[2]NonRes - Report'!$E$10),IF(AND($B7="1-inch",DN7&gt;'[2]NonRes - Report'!$I$10),('[2]NonRes - Report'!$I$10/'[2]NonRes - Report'!$I$22*'[2]NonRes - Report'!$E$10),IF(AND($B7="1 1/2-inch",DN7&gt;'[2]NonRes - Report'!$J$10),('[2]NonRes - Report'!$J$10/'[2]NonRes - Report'!$I$22*'[2]NonRes - Report'!$E$10),IF(AND($B7="2-inch",DN7&gt;'[2]NonRes - Report'!$K$10),('[2]NonRes - Report'!$K$10/'[2]NonRes - Report'!$I$22*'[2]NonRes - Report'!$E$10),IF(AND($B7="3-inch",DN7&gt;'[2]NonRes - Report'!$L$10),('[2]NonRes - Report'!$L$10/'[2]NonRes - Report'!$I$22*'[2]NonRes - Report'!$E$10),IF(AND($B7="4-inch",DN7&gt;'[2]NonRes - Report'!$M$10),('[2]NonRes - Report'!$M$10/'[2]NonRes - Report'!$I$22*'[2]NonRes - Report'!$E$10),IF(AND($B7="6-inch",DN7&gt;'[2]NonRes - Report'!$N$10),('[2]NonRes - Report'!$N$10/'[2]NonRes - Report'!$I$22*'[2]NonRes - Report'!$E$10),AH7/'[2]NonRes - Report'!$I$22*'[2]NonRes - Report'!$E$10)))))))</f>
        <v>12.75</v>
      </c>
      <c r="AU7" s="40">
        <f>IF(AND($B7="3/4-inch",DO7&gt;'[2]NonRes - Report'!$G$10),('[2]NonRes - Report'!$G$10/'[2]NonRes - Report'!$I$22*'[2]NonRes - Report'!$E$10),IF(AND($B7="1-inch",DO7&gt;'[2]NonRes - Report'!$I$10),('[2]NonRes - Report'!$I$10/'[2]NonRes - Report'!$I$22*'[2]NonRes - Report'!$E$10),IF(AND($B7="1 1/2-inch",DO7&gt;'[2]NonRes - Report'!$J$10),('[2]NonRes - Report'!$J$10/'[2]NonRes - Report'!$I$22*'[2]NonRes - Report'!$E$10),IF(AND($B7="2-inch",DO7&gt;'[2]NonRes - Report'!$K$10),('[2]NonRes - Report'!$K$10/'[2]NonRes - Report'!$I$22*'[2]NonRes - Report'!$E$10),IF(AND($B7="3-inch",DO7&gt;'[2]NonRes - Report'!$L$10),('[2]NonRes - Report'!$L$10/'[2]NonRes - Report'!$I$22*'[2]NonRes - Report'!$E$10),IF(AND($B7="4-inch",DO7&gt;'[2]NonRes - Report'!$M$10),('[2]NonRes - Report'!$M$10/'[2]NonRes - Report'!$I$22*'[2]NonRes - Report'!$E$10),IF(AND($B7="6-inch",DO7&gt;'[2]NonRes - Report'!$N$10),('[2]NonRes - Report'!$N$10/'[2]NonRes - Report'!$I$22*'[2]NonRes - Report'!$E$10),AI7/'[2]NonRes - Report'!$I$22*'[2]NonRes - Report'!$E$10)))))))</f>
        <v>12.75</v>
      </c>
      <c r="AV7" s="40">
        <f>IF(AND($B7="3/4-inch",DP7&gt;'[2]NonRes - Report'!$G$10),('[2]NonRes - Report'!$G$10/'[2]NonRes - Report'!$I$22*'[2]NonRes - Report'!$E$10),IF(AND($B7="1-inch",DP7&gt;'[2]NonRes - Report'!$I$10),('[2]NonRes - Report'!$I$10/'[2]NonRes - Report'!$I$22*'[2]NonRes - Report'!$E$10),IF(AND($B7="1 1/2-inch",DP7&gt;'[2]NonRes - Report'!$J$10),('[2]NonRes - Report'!$J$10/'[2]NonRes - Report'!$I$22*'[2]NonRes - Report'!$E$10),IF(AND($B7="2-inch",DP7&gt;'[2]NonRes - Report'!$K$10),('[2]NonRes - Report'!$K$10/'[2]NonRes - Report'!$I$22*'[2]NonRes - Report'!$E$10),IF(AND($B7="3-inch",DP7&gt;'[2]NonRes - Report'!$L$10),('[2]NonRes - Report'!$L$10/'[2]NonRes - Report'!$I$22*'[2]NonRes - Report'!$E$10),IF(AND($B7="4-inch",DP7&gt;'[2]NonRes - Report'!$M$10),('[2]NonRes - Report'!$M$10/'[2]NonRes - Report'!$I$22*'[2]NonRes - Report'!$E$10),IF(AND($B7="6-inch",DP7&gt;'[2]NonRes - Report'!$N$10),('[2]NonRes - Report'!$N$10/'[2]NonRes - Report'!$I$22*'[2]NonRes - Report'!$E$10),AJ7/'[2]NonRes - Report'!$I$22*'[2]NonRes - Report'!$E$10)))))))</f>
        <v>12.75</v>
      </c>
      <c r="AW7" s="40">
        <f>IF(AND($B7="3/4-inch",DQ7&gt;'[2]NonRes - Report'!$G$10),('[2]NonRes - Report'!$G$10/'[2]NonRes - Report'!$I$22*'[2]NonRes - Report'!$E$10),IF(AND($B7="1-inch",DQ7&gt;'[2]NonRes - Report'!$I$10),('[2]NonRes - Report'!$I$10/'[2]NonRes - Report'!$I$22*'[2]NonRes - Report'!$E$10),IF(AND($B7="1 1/2-inch",DQ7&gt;'[2]NonRes - Report'!$J$10),('[2]NonRes - Report'!$J$10/'[2]NonRes - Report'!$I$22*'[2]NonRes - Report'!$E$10),IF(AND($B7="2-inch",DQ7&gt;'[2]NonRes - Report'!$K$10),('[2]NonRes - Report'!$K$10/'[2]NonRes - Report'!$I$22*'[2]NonRes - Report'!$E$10),IF(AND($B7="3-inch",DQ7&gt;'[2]NonRes - Report'!$L$10),('[2]NonRes - Report'!$L$10/'[2]NonRes - Report'!$I$22*'[2]NonRes - Report'!$E$10),IF(AND($B7="4-inch",DQ7&gt;'[2]NonRes - Report'!$M$10),('[2]NonRes - Report'!$M$10/'[2]NonRes - Report'!$I$22*'[2]NonRes - Report'!$E$10),IF(AND($B7="6-inch",DQ7&gt;'[2]NonRes - Report'!$N$10),('[2]NonRes - Report'!$N$10/'[2]NonRes - Report'!$I$22*'[2]NonRes - Report'!$E$10),AK7/'[2]NonRes - Report'!$I$22*'[2]NonRes - Report'!$E$10)))))))</f>
        <v>12.75</v>
      </c>
      <c r="AX7" s="40">
        <f>IF(AND($B7="3/4-inch",DR7&gt;'[2]NonRes - Report'!$G$10),('[2]NonRes - Report'!$G$10/'[2]NonRes - Report'!$I$22*'[2]NonRes - Report'!$E$10),IF(AND($B7="1-inch",DR7&gt;'[2]NonRes - Report'!$I$10),('[2]NonRes - Report'!$I$10/'[2]NonRes - Report'!$I$22*'[2]NonRes - Report'!$E$10),IF(AND($B7="1 1/2-inch",DR7&gt;'[2]NonRes - Report'!$J$10),('[2]NonRes - Report'!$J$10/'[2]NonRes - Report'!$I$22*'[2]NonRes - Report'!$E$10),IF(AND($B7="2-inch",DR7&gt;'[2]NonRes - Report'!$K$10),('[2]NonRes - Report'!$K$10/'[2]NonRes - Report'!$I$22*'[2]NonRes - Report'!$E$10),IF(AND($B7="3-inch",DR7&gt;'[2]NonRes - Report'!$L$10),('[2]NonRes - Report'!$L$10/'[2]NonRes - Report'!$I$22*'[2]NonRes - Report'!$E$10),IF(AND($B7="4-inch",DR7&gt;'[2]NonRes - Report'!$M$10),('[2]NonRes - Report'!$M$10/'[2]NonRes - Report'!$I$22*'[2]NonRes - Report'!$E$10),IF(AND($B7="6-inch",DR7&gt;'[2]NonRes - Report'!$N$10),('[2]NonRes - Report'!$N$10/'[2]NonRes - Report'!$I$22*'[2]NonRes - Report'!$E$10),AL7/'[2]NonRes - Report'!$I$22*'[2]NonRes - Report'!$E$10)))))))</f>
        <v>12.75</v>
      </c>
      <c r="AY7" s="40">
        <f>IF(AND($B7="3/4-inch",DS7&gt;'[2]NonRes - Report'!$G$10),('[2]NonRes - Report'!$G$10/'[2]NonRes - Report'!$I$22*'[2]NonRes - Report'!$E$10),IF(AND($B7="1-inch",DS7&gt;'[2]NonRes - Report'!$I$10),('[2]NonRes - Report'!$I$10/'[2]NonRes - Report'!$I$22*'[2]NonRes - Report'!$E$10),IF(AND($B7="1 1/2-inch",DS7&gt;'[2]NonRes - Report'!$J$10),('[2]NonRes - Report'!$J$10/'[2]NonRes - Report'!$I$22*'[2]NonRes - Report'!$E$10),IF(AND($B7="2-inch",DS7&gt;'[2]NonRes - Report'!$K$10),('[2]NonRes - Report'!$K$10/'[2]NonRes - Report'!$I$22*'[2]NonRes - Report'!$E$10),IF(AND($B7="3-inch",DS7&gt;'[2]NonRes - Report'!$L$10),('[2]NonRes - Report'!$L$10/'[2]NonRes - Report'!$I$22*'[2]NonRes - Report'!$E$10),IF(AND($B7="4-inch",DS7&gt;'[2]NonRes - Report'!$M$10),('[2]NonRes - Report'!$M$10/'[2]NonRes - Report'!$I$22*'[2]NonRes - Report'!$E$10),IF(AND($B7="6-inch",DS7&gt;'[2]NonRes - Report'!$N$10),('[2]NonRes - Report'!$N$10/'[2]NonRes - Report'!$I$22*'[2]NonRes - Report'!$E$10),AM7/'[2]NonRes - Report'!$I$22*'[2]NonRes - Report'!$E$10)))))))</f>
        <v>12.75</v>
      </c>
      <c r="AZ7" s="40">
        <f>IF(AND($B7="3/4-inch",DT7&gt;'[2]NonRes - Report'!$G$10),('[2]NonRes - Report'!$G$10/'[2]NonRes - Report'!$I$22*'[2]NonRes - Report'!$E$10),IF(AND($B7="1-inch",DT7&gt;'[2]NonRes - Report'!$I$10),('[2]NonRes - Report'!$I$10/'[2]NonRes - Report'!$I$22*'[2]NonRes - Report'!$E$10),IF(AND($B7="1 1/2-inch",DT7&gt;'[2]NonRes - Report'!$J$10),('[2]NonRes - Report'!$J$10/'[2]NonRes - Report'!$I$22*'[2]NonRes - Report'!$E$10),IF(AND($B7="2-inch",DT7&gt;'[2]NonRes - Report'!$K$10),('[2]NonRes - Report'!$K$10/'[2]NonRes - Report'!$I$22*'[2]NonRes - Report'!$E$10),IF(AND($B7="3-inch",DT7&gt;'[2]NonRes - Report'!$L$10),('[2]NonRes - Report'!$L$10/'[2]NonRes - Report'!$I$22*'[2]NonRes - Report'!$E$10),IF(AND($B7="4-inch",DT7&gt;'[2]NonRes - Report'!$M$10),('[2]NonRes - Report'!$M$10/'[2]NonRes - Report'!$I$22*'[2]NonRes - Report'!$E$10),IF(AND($B7="6-inch",DT7&gt;'[2]NonRes - Report'!$N$10),('[2]NonRes - Report'!$N$10/'[2]NonRes - Report'!$I$22*'[2]NonRes - Report'!$E$10),AN7/'[2]NonRes - Report'!$I$22*'[2]NonRes - Report'!$E$10)))))))</f>
        <v>12.75</v>
      </c>
      <c r="BA7" s="41">
        <f>IF(AND($B7="3/4-inch",DU7&gt;'[2]NonRes - Report'!$G$10),('[2]NonRes - Report'!$G$10/'[2]NonRes - Report'!$I$22*'[2]NonRes - Report'!$E$10),IF(AND($B7="1-inch",DU7&gt;'[2]NonRes - Report'!$I$10),('[2]NonRes - Report'!$I$10/'[2]NonRes - Report'!$I$22*'[2]NonRes - Report'!$E$10),IF(AND($B7="1 1/2-inch",DU7&gt;'[2]NonRes - Report'!$J$10),('[2]NonRes - Report'!$J$10/'[2]NonRes - Report'!$I$22*'[2]NonRes - Report'!$E$10),IF(AND($B7="2-inch",DU7&gt;'[2]NonRes - Report'!$K$10),('[2]NonRes - Report'!$K$10/'[2]NonRes - Report'!$I$22*'[2]NonRes - Report'!$E$10),IF(AND($B7="3-inch",DU7&gt;'[2]NonRes - Report'!$L$10),('[2]NonRes - Report'!$L$10/'[2]NonRes - Report'!$I$22*'[2]NonRes - Report'!$E$10),IF(AND($B7="4-inch",DU7&gt;'[2]NonRes - Report'!$M$10),('[2]NonRes - Report'!$M$10/'[2]NonRes - Report'!$I$22*'[2]NonRes - Report'!$E$10),IF(AND($B7="6-inch",DU7&gt;'[2]NonRes - Report'!$N$10),('[2]NonRes - Report'!$N$10/'[2]NonRes - Report'!$I$22*'[2]NonRes - Report'!$E$10),AO7/'[2]NonRes - Report'!$I$22*'[2]NonRes - Report'!$E$10)))))))</f>
        <v>12.75</v>
      </c>
      <c r="BB7" s="38">
        <f>IF(AND($B7="3/4-inch",DJ7&gt;'[2]NonRes - Report'!$G$12),('[2]NonRes - Report'!$G$12-'[2]NonRes - Report'!$G$10),IF(AND($B7="3/4-inch",ABS(DJ7)&gt;'[2]NonRes - Report'!$G$12),-('[2]NonRes - Report'!$G$12-'[2]NonRes - Report'!$G$10),IF(AND($B7="1-inch",DJ7&gt;'[2]NonRes - Report'!$I$12),('[2]NonRes - Report'!$I$12-'[2]NonRes - Report'!$I$10),IF(AND($B7="1-inch",ABS(DJ7)&gt;'[2]NonRes - Report'!$I$12),-('[2]NonRes - Report'!$I$12-'[2]NonRes - Report'!$I$10),IF(AND($B7="1 1/2-inch",DJ7&gt;'[2]NonRes - Report'!$J$12),('[2]NonRes - Report'!$J$12-'[2]NonRes - Report'!$J$10),IF(AND($B7="1 1/2-inch",ABS(DJ7)&gt;'[2]NonRes - Report'!$J$12),-('[2]NonRes - Report'!$J$12-'[2]NonRes - Report'!$J$10),IF(AND($B7="2-inch",DJ7&gt;'[2]NonRes - Report'!$K$12),('[2]NonRes - Report'!$K$12-'[2]NonRes - Report'!$K$10),IF(AND($B7="2-inch",ABS(DJ7)&gt;'[2]NonRes - Report'!$K$12),-('[2]NonRes - Report'!$K$12-'[2]NonRes - Report'!$K$10),IF(AND($B7="3-inch",DJ7&gt;'[2]NonRes - Report'!$L$12),('[2]NonRes - Report'!$L$12-'[2]NonRes - Report'!$L$10),IF(AND($B7="3-inch",ABS(DJ7)&gt;'[2]NonRes - Report'!$L$12),-('[2]NonRes - Report'!$L$12-'[2]NonRes - Report'!$L$10),IF(AND($B7="4-inch",DJ7&gt;'[2]NonRes - Report'!$M$12),('[2]NonRes - Report'!$M$12-'[2]NonRes - Report'!$M$10),IF(AND($B7="4-inch",ABS(DJ7)&gt;'[2]NonRes - Report'!$M$12),-('[2]NonRes - Report'!$M$12-'[2]NonRes - Report'!$M$10),IF(AND($B7="6-inch",DJ7&gt;'[2]NonRes - Report'!$N$12),('[2]NonRes - Report'!$N$12-'[2]NonRes - Report'!$N$10),IF(AND($B7="6-inch",ABS(DJ7)&gt;'[2]NonRes - Report'!$N$12),-('[2]NonRes - Report'!$N$12-'[2]NonRes - Report'!$N$10),IF(DJ7&lt;0,(+DJ7+AD7),(+DJ7-AD7))))))))))))))))</f>
        <v>3100</v>
      </c>
      <c r="BC7" s="38">
        <f>IF(AND($B7="3/4-inch",DK7&gt;'[2]NonRes - Report'!$G$12),('[2]NonRes - Report'!$G$12-'[2]NonRes - Report'!$G$10),IF(AND($B7="3/4-inch",ABS(DK7)&gt;'[2]NonRes - Report'!$G$12),-('[2]NonRes - Report'!$G$12-'[2]NonRes - Report'!$G$10),IF(AND($B7="1-inch",DK7&gt;'[2]NonRes - Report'!$I$12),('[2]NonRes - Report'!$I$12-'[2]NonRes - Report'!$I$10),IF(AND($B7="1-inch",ABS(DK7)&gt;'[2]NonRes - Report'!$I$12),-('[2]NonRes - Report'!$I$12-'[2]NonRes - Report'!$I$10),IF(AND($B7="1 1/2-inch",DK7&gt;'[2]NonRes - Report'!$J$12),('[2]NonRes - Report'!$J$12-'[2]NonRes - Report'!$J$10),IF(AND($B7="1 1/2-inch",ABS(DK7)&gt;'[2]NonRes - Report'!$J$12),-('[2]NonRes - Report'!$J$12-'[2]NonRes - Report'!$J$10),IF(AND($B7="2-inch",DK7&gt;'[2]NonRes - Report'!$K$12),('[2]NonRes - Report'!$K$12-'[2]NonRes - Report'!$K$10),IF(AND($B7="2-inch",ABS(DK7)&gt;'[2]NonRes - Report'!$K$12),-('[2]NonRes - Report'!$K$12-'[2]NonRes - Report'!$K$10),IF(AND($B7="3-inch",DK7&gt;'[2]NonRes - Report'!$L$12),('[2]NonRes - Report'!$L$12-'[2]NonRes - Report'!$L$10),IF(AND($B7="3-inch",ABS(DK7)&gt;'[2]NonRes - Report'!$L$12),-('[2]NonRes - Report'!$L$12-'[2]NonRes - Report'!$L$10),IF(AND($B7="4-inch",DK7&gt;'[2]NonRes - Report'!$M$12),('[2]NonRes - Report'!$M$12-'[2]NonRes - Report'!$M$10),IF(AND($B7="4-inch",ABS(DK7)&gt;'[2]NonRes - Report'!$M$12),-('[2]NonRes - Report'!$M$12-'[2]NonRes - Report'!$M$10),IF(AND($B7="6-inch",DK7&gt;'[2]NonRes - Report'!$N$12),('[2]NonRes - Report'!$N$12-'[2]NonRes - Report'!$N$10),IF(AND($B7="6-inch",ABS(DK7)&gt;'[2]NonRes - Report'!$N$12),-('[2]NonRes - Report'!$N$12-'[2]NonRes - Report'!$N$10),IF(DK7&lt;0,(+DK7+AE7),(+DK7-AE7))))))))))))))))</f>
        <v>6000</v>
      </c>
      <c r="BD7" s="38">
        <f>IF(AND($B7="3/4-inch",DL7&gt;'[2]NonRes - Report'!$G$12),('[2]NonRes - Report'!$G$12-'[2]NonRes - Report'!$G$10),IF(AND($B7="3/4-inch",ABS(DL7)&gt;'[2]NonRes - Report'!$G$12),-('[2]NonRes - Report'!$G$12-'[2]NonRes - Report'!$G$10),IF(AND($B7="1-inch",DL7&gt;'[2]NonRes - Report'!$I$12),('[2]NonRes - Report'!$I$12-'[2]NonRes - Report'!$I$10),IF(AND($B7="1-inch",ABS(DL7)&gt;'[2]NonRes - Report'!$I$12),-('[2]NonRes - Report'!$I$12-'[2]NonRes - Report'!$I$10),IF(AND($B7="1 1/2-inch",DL7&gt;'[2]NonRes - Report'!$J$12),('[2]NonRes - Report'!$J$12-'[2]NonRes - Report'!$J$10),IF(AND($B7="1 1/2-inch",ABS(DL7)&gt;'[2]NonRes - Report'!$J$12),-('[2]NonRes - Report'!$J$12-'[2]NonRes - Report'!$J$10),IF(AND($B7="2-inch",DL7&gt;'[2]NonRes - Report'!$K$12),('[2]NonRes - Report'!$K$12-'[2]NonRes - Report'!$K$10),IF(AND($B7="2-inch",ABS(DL7)&gt;'[2]NonRes - Report'!$K$12),-('[2]NonRes - Report'!$K$12-'[2]NonRes - Report'!$K$10),IF(AND($B7="3-inch",DL7&gt;'[2]NonRes - Report'!$L$12),('[2]NonRes - Report'!$L$12-'[2]NonRes - Report'!$L$10),IF(AND($B7="3-inch",ABS(DL7)&gt;'[2]NonRes - Report'!$L$12),-('[2]NonRes - Report'!$L$12-'[2]NonRes - Report'!$L$10),IF(AND($B7="4-inch",DL7&gt;'[2]NonRes - Report'!$M$12),('[2]NonRes - Report'!$M$12-'[2]NonRes - Report'!$M$10),IF(AND($B7="4-inch",ABS(DL7)&gt;'[2]NonRes - Report'!$M$12),-('[2]NonRes - Report'!$M$12-'[2]NonRes - Report'!$M$10),IF(AND($B7="6-inch",DL7&gt;'[2]NonRes - Report'!$N$12),('[2]NonRes - Report'!$N$12-'[2]NonRes - Report'!$N$10),IF(AND($B7="6-inch",ABS(DL7)&gt;'[2]NonRes - Report'!$N$12),-('[2]NonRes - Report'!$N$12-'[2]NonRes - Report'!$N$10),IF(DL7&lt;0,(+DL7+AF7),(+DL7-AF7))))))))))))))))</f>
        <v>6000</v>
      </c>
      <c r="BE7" s="38">
        <f>IF(AND($B7="3/4-inch",DM7&gt;'[2]NonRes - Report'!$G$12),('[2]NonRes - Report'!$G$12-'[2]NonRes - Report'!$G$10),IF(AND($B7="3/4-inch",ABS(DM7)&gt;'[2]NonRes - Report'!$G$12),-('[2]NonRes - Report'!$G$12-'[2]NonRes - Report'!$G$10),IF(AND($B7="1-inch",DM7&gt;'[2]NonRes - Report'!$I$12),('[2]NonRes - Report'!$I$12-'[2]NonRes - Report'!$I$10),IF(AND($B7="1-inch",ABS(DM7)&gt;'[2]NonRes - Report'!$I$12),-('[2]NonRes - Report'!$I$12-'[2]NonRes - Report'!$I$10),IF(AND($B7="1 1/2-inch",DM7&gt;'[2]NonRes - Report'!$J$12),('[2]NonRes - Report'!$J$12-'[2]NonRes - Report'!$J$10),IF(AND($B7="1 1/2-inch",ABS(DM7)&gt;'[2]NonRes - Report'!$J$12),-('[2]NonRes - Report'!$J$12-'[2]NonRes - Report'!$J$10),IF(AND($B7="2-inch",DM7&gt;'[2]NonRes - Report'!$K$12),('[2]NonRes - Report'!$K$12-'[2]NonRes - Report'!$K$10),IF(AND($B7="2-inch",ABS(DM7)&gt;'[2]NonRes - Report'!$K$12),-('[2]NonRes - Report'!$K$12-'[2]NonRes - Report'!$K$10),IF(AND($B7="3-inch",DM7&gt;'[2]NonRes - Report'!$L$12),('[2]NonRes - Report'!$L$12-'[2]NonRes - Report'!$L$10),IF(AND($B7="3-inch",ABS(DM7)&gt;'[2]NonRes - Report'!$L$12),-('[2]NonRes - Report'!$L$12-'[2]NonRes - Report'!$L$10),IF(AND($B7="4-inch",DM7&gt;'[2]NonRes - Report'!$M$12),('[2]NonRes - Report'!$M$12-'[2]NonRes - Report'!$M$10),IF(AND($B7="4-inch",ABS(DM7)&gt;'[2]NonRes - Report'!$M$12),-('[2]NonRes - Report'!$M$12-'[2]NonRes - Report'!$M$10),IF(AND($B7="6-inch",DM7&gt;'[2]NonRes - Report'!$N$12),('[2]NonRes - Report'!$N$12-'[2]NonRes - Report'!$N$10),IF(AND($B7="6-inch",ABS(DM7)&gt;'[2]NonRes - Report'!$N$12),-('[2]NonRes - Report'!$N$12-'[2]NonRes - Report'!$N$10),IF(DM7&lt;0,(+DM7+AG7),(+DM7-AG7))))))))))))))))</f>
        <v>2700</v>
      </c>
      <c r="BF7" s="38">
        <f>IF(AND($B7="3/4-inch",DN7&gt;'[2]NonRes - Report'!$G$12),('[2]NonRes - Report'!$G$12-'[2]NonRes - Report'!$G$10),IF(AND($B7="3/4-inch",ABS(DN7)&gt;'[2]NonRes - Report'!$G$12),-('[2]NonRes - Report'!$G$12-'[2]NonRes - Report'!$G$10),IF(AND($B7="1-inch",DN7&gt;'[2]NonRes - Report'!$I$12),('[2]NonRes - Report'!$I$12-'[2]NonRes - Report'!$I$10),IF(AND($B7="1-inch",ABS(DN7)&gt;'[2]NonRes - Report'!$I$12),-('[2]NonRes - Report'!$I$12-'[2]NonRes - Report'!$I$10),IF(AND($B7="1 1/2-inch",DN7&gt;'[2]NonRes - Report'!$J$12),('[2]NonRes - Report'!$J$12-'[2]NonRes - Report'!$J$10),IF(AND($B7="1 1/2-inch",ABS(DN7)&gt;'[2]NonRes - Report'!$J$12),-('[2]NonRes - Report'!$J$12-'[2]NonRes - Report'!$J$10),IF(AND($B7="2-inch",DN7&gt;'[2]NonRes - Report'!$K$12),('[2]NonRes - Report'!$K$12-'[2]NonRes - Report'!$K$10),IF(AND($B7="2-inch",ABS(DN7)&gt;'[2]NonRes - Report'!$K$12),-('[2]NonRes - Report'!$K$12-'[2]NonRes - Report'!$K$10),IF(AND($B7="3-inch",DN7&gt;'[2]NonRes - Report'!$L$12),('[2]NonRes - Report'!$L$12-'[2]NonRes - Report'!$L$10),IF(AND($B7="3-inch",ABS(DN7)&gt;'[2]NonRes - Report'!$L$12),-('[2]NonRes - Report'!$L$12-'[2]NonRes - Report'!$L$10),IF(AND($B7="4-inch",DN7&gt;'[2]NonRes - Report'!$M$12),('[2]NonRes - Report'!$M$12-'[2]NonRes - Report'!$M$10),IF(AND($B7="4-inch",ABS(DN7)&gt;'[2]NonRes - Report'!$M$12),-('[2]NonRes - Report'!$M$12-'[2]NonRes - Report'!$M$10),IF(AND($B7="6-inch",DN7&gt;'[2]NonRes - Report'!$N$12),('[2]NonRes - Report'!$N$12-'[2]NonRes - Report'!$N$10),IF(AND($B7="6-inch",ABS(DN7)&gt;'[2]NonRes - Report'!$N$12),-('[2]NonRes - Report'!$N$12-'[2]NonRes - Report'!$N$10),IF(DN7&lt;0,(+DN7+AH7),(+DN7-AH7))))))))))))))))</f>
        <v>6000</v>
      </c>
      <c r="BG7" s="38">
        <f>IF(AND($B7="3/4-inch",DO7&gt;'[2]NonRes - Report'!$G$12),('[2]NonRes - Report'!$G$12-'[2]NonRes - Report'!$G$10),IF(AND($B7="3/4-inch",ABS(DO7)&gt;'[2]NonRes - Report'!$G$12),-('[2]NonRes - Report'!$G$12-'[2]NonRes - Report'!$G$10),IF(AND($B7="1-inch",DO7&gt;'[2]NonRes - Report'!$I$12),('[2]NonRes - Report'!$I$12-'[2]NonRes - Report'!$I$10),IF(AND($B7="1-inch",ABS(DO7)&gt;'[2]NonRes - Report'!$I$12),-('[2]NonRes - Report'!$I$12-'[2]NonRes - Report'!$I$10),IF(AND($B7="1 1/2-inch",DO7&gt;'[2]NonRes - Report'!$J$12),('[2]NonRes - Report'!$J$12-'[2]NonRes - Report'!$J$10),IF(AND($B7="1 1/2-inch",ABS(DO7)&gt;'[2]NonRes - Report'!$J$12),-('[2]NonRes - Report'!$J$12-'[2]NonRes - Report'!$J$10),IF(AND($B7="2-inch",DO7&gt;'[2]NonRes - Report'!$K$12),('[2]NonRes - Report'!$K$12-'[2]NonRes - Report'!$K$10),IF(AND($B7="2-inch",ABS(DO7)&gt;'[2]NonRes - Report'!$K$12),-('[2]NonRes - Report'!$K$12-'[2]NonRes - Report'!$K$10),IF(AND($B7="3-inch",DO7&gt;'[2]NonRes - Report'!$L$12),('[2]NonRes - Report'!$L$12-'[2]NonRes - Report'!$L$10),IF(AND($B7="3-inch",ABS(DO7)&gt;'[2]NonRes - Report'!$L$12),-('[2]NonRes - Report'!$L$12-'[2]NonRes - Report'!$L$10),IF(AND($B7="4-inch",DO7&gt;'[2]NonRes - Report'!$M$12),('[2]NonRes - Report'!$M$12-'[2]NonRes - Report'!$M$10),IF(AND($B7="4-inch",ABS(DO7)&gt;'[2]NonRes - Report'!$M$12),-('[2]NonRes - Report'!$M$12-'[2]NonRes - Report'!$M$10),IF(AND($B7="6-inch",DO7&gt;'[2]NonRes - Report'!$N$12),('[2]NonRes - Report'!$N$12-'[2]NonRes - Report'!$N$10),IF(AND($B7="6-inch",ABS(DO7)&gt;'[2]NonRes - Report'!$N$12),-('[2]NonRes - Report'!$N$12-'[2]NonRes - Report'!$N$10),IF(DO7&lt;0,(+DO7+AI7),(+DO7-AI7))))))))))))))))</f>
        <v>6000</v>
      </c>
      <c r="BH7" s="38">
        <f>IF(AND($B7="3/4-inch",DP7&gt;'[2]NonRes - Report'!$G$12),('[2]NonRes - Report'!$G$12-'[2]NonRes - Report'!$G$10),IF(AND($B7="3/4-inch",ABS(DP7)&gt;'[2]NonRes - Report'!$G$12),-('[2]NonRes - Report'!$G$12-'[2]NonRes - Report'!$G$10),IF(AND($B7="1-inch",DP7&gt;'[2]NonRes - Report'!$I$12),('[2]NonRes - Report'!$I$12-'[2]NonRes - Report'!$I$10),IF(AND($B7="1-inch",ABS(DP7)&gt;'[2]NonRes - Report'!$I$12),-('[2]NonRes - Report'!$I$12-'[2]NonRes - Report'!$I$10),IF(AND($B7="1 1/2-inch",DP7&gt;'[2]NonRes - Report'!$J$12),('[2]NonRes - Report'!$J$12-'[2]NonRes - Report'!$J$10),IF(AND($B7="1 1/2-inch",ABS(DP7)&gt;'[2]NonRes - Report'!$J$12),-('[2]NonRes - Report'!$J$12-'[2]NonRes - Report'!$J$10),IF(AND($B7="2-inch",DP7&gt;'[2]NonRes - Report'!$K$12),('[2]NonRes - Report'!$K$12-'[2]NonRes - Report'!$K$10),IF(AND($B7="2-inch",ABS(DP7)&gt;'[2]NonRes - Report'!$K$12),-('[2]NonRes - Report'!$K$12-'[2]NonRes - Report'!$K$10),IF(AND($B7="3-inch",DP7&gt;'[2]NonRes - Report'!$L$12),('[2]NonRes - Report'!$L$12-'[2]NonRes - Report'!$L$10),IF(AND($B7="3-inch",ABS(DP7)&gt;'[2]NonRes - Report'!$L$12),-('[2]NonRes - Report'!$L$12-'[2]NonRes - Report'!$L$10),IF(AND($B7="4-inch",DP7&gt;'[2]NonRes - Report'!$M$12),('[2]NonRes - Report'!$M$12-'[2]NonRes - Report'!$M$10),IF(AND($B7="4-inch",ABS(DP7)&gt;'[2]NonRes - Report'!$M$12),-('[2]NonRes - Report'!$M$12-'[2]NonRes - Report'!$M$10),IF(AND($B7="6-inch",DP7&gt;'[2]NonRes - Report'!$N$12),('[2]NonRes - Report'!$N$12-'[2]NonRes - Report'!$N$10),IF(AND($B7="6-inch",ABS(DP7)&gt;'[2]NonRes - Report'!$N$12),-('[2]NonRes - Report'!$N$12-'[2]NonRes - Report'!$N$10),IF(DP7&lt;0,(+DP7+AJ7),(+DP7-AJ7))))))))))))))))</f>
        <v>6000</v>
      </c>
      <c r="BI7" s="38">
        <f>IF(AND($B7="3/4-inch",DQ7&gt;'[2]NonRes - Report'!$G$12),('[2]NonRes - Report'!$G$12-'[2]NonRes - Report'!$G$10),IF(AND($B7="3/4-inch",ABS(DQ7)&gt;'[2]NonRes - Report'!$G$12),-('[2]NonRes - Report'!$G$12-'[2]NonRes - Report'!$G$10),IF(AND($B7="1-inch",DQ7&gt;'[2]NonRes - Report'!$I$12),('[2]NonRes - Report'!$I$12-'[2]NonRes - Report'!$I$10),IF(AND($B7="1-inch",ABS(DQ7)&gt;'[2]NonRes - Report'!$I$12),-('[2]NonRes - Report'!$I$12-'[2]NonRes - Report'!$I$10),IF(AND($B7="1 1/2-inch",DQ7&gt;'[2]NonRes - Report'!$J$12),('[2]NonRes - Report'!$J$12-'[2]NonRes - Report'!$J$10),IF(AND($B7="1 1/2-inch",ABS(DQ7)&gt;'[2]NonRes - Report'!$J$12),-('[2]NonRes - Report'!$J$12-'[2]NonRes - Report'!$J$10),IF(AND($B7="2-inch",DQ7&gt;'[2]NonRes - Report'!$K$12),('[2]NonRes - Report'!$K$12-'[2]NonRes - Report'!$K$10),IF(AND($B7="2-inch",ABS(DQ7)&gt;'[2]NonRes - Report'!$K$12),-('[2]NonRes - Report'!$K$12-'[2]NonRes - Report'!$K$10),IF(AND($B7="3-inch",DQ7&gt;'[2]NonRes - Report'!$L$12),('[2]NonRes - Report'!$L$12-'[2]NonRes - Report'!$L$10),IF(AND($B7="3-inch",ABS(DQ7)&gt;'[2]NonRes - Report'!$L$12),-('[2]NonRes - Report'!$L$12-'[2]NonRes - Report'!$L$10),IF(AND($B7="4-inch",DQ7&gt;'[2]NonRes - Report'!$M$12),('[2]NonRes - Report'!$M$12-'[2]NonRes - Report'!$M$10),IF(AND($B7="4-inch",ABS(DQ7)&gt;'[2]NonRes - Report'!$M$12),-('[2]NonRes - Report'!$M$12-'[2]NonRes - Report'!$M$10),IF(AND($B7="6-inch",DQ7&gt;'[2]NonRes - Report'!$N$12),('[2]NonRes - Report'!$N$12-'[2]NonRes - Report'!$N$10),IF(AND($B7="6-inch",ABS(DQ7)&gt;'[2]NonRes - Report'!$N$12),-('[2]NonRes - Report'!$N$12-'[2]NonRes - Report'!$N$10),IF(DQ7&lt;0,(+DQ7+AK7),(+DQ7-AK7))))))))))))))))</f>
        <v>6000</v>
      </c>
      <c r="BJ7" s="38">
        <f>IF(AND($B7="3/4-inch",DR7&gt;'[2]NonRes - Report'!$G$12),('[2]NonRes - Report'!$G$12-'[2]NonRes - Report'!$G$10),IF(AND($B7="3/4-inch",ABS(DR7)&gt;'[2]NonRes - Report'!$G$12),-('[2]NonRes - Report'!$G$12-'[2]NonRes - Report'!$G$10),IF(AND($B7="1-inch",DR7&gt;'[2]NonRes - Report'!$I$12),('[2]NonRes - Report'!$I$12-'[2]NonRes - Report'!$I$10),IF(AND($B7="1-inch",ABS(DR7)&gt;'[2]NonRes - Report'!$I$12),-('[2]NonRes - Report'!$I$12-'[2]NonRes - Report'!$I$10),IF(AND($B7="1 1/2-inch",DR7&gt;'[2]NonRes - Report'!$J$12),('[2]NonRes - Report'!$J$12-'[2]NonRes - Report'!$J$10),IF(AND($B7="1 1/2-inch",ABS(DR7)&gt;'[2]NonRes - Report'!$J$12),-('[2]NonRes - Report'!$J$12-'[2]NonRes - Report'!$J$10),IF(AND($B7="2-inch",DR7&gt;'[2]NonRes - Report'!$K$12),('[2]NonRes - Report'!$K$12-'[2]NonRes - Report'!$K$10),IF(AND($B7="2-inch",ABS(DR7)&gt;'[2]NonRes - Report'!$K$12),-('[2]NonRes - Report'!$K$12-'[2]NonRes - Report'!$K$10),IF(AND($B7="3-inch",DR7&gt;'[2]NonRes - Report'!$L$12),('[2]NonRes - Report'!$L$12-'[2]NonRes - Report'!$L$10),IF(AND($B7="3-inch",ABS(DR7)&gt;'[2]NonRes - Report'!$L$12),-('[2]NonRes - Report'!$L$12-'[2]NonRes - Report'!$L$10),IF(AND($B7="4-inch",DR7&gt;'[2]NonRes - Report'!$M$12),('[2]NonRes - Report'!$M$12-'[2]NonRes - Report'!$M$10),IF(AND($B7="4-inch",ABS(DR7)&gt;'[2]NonRes - Report'!$M$12),-('[2]NonRes - Report'!$M$12-'[2]NonRes - Report'!$M$10),IF(AND($B7="6-inch",DR7&gt;'[2]NonRes - Report'!$N$12),('[2]NonRes - Report'!$N$12-'[2]NonRes - Report'!$N$10),IF(AND($B7="6-inch",ABS(DR7)&gt;'[2]NonRes - Report'!$N$12),-('[2]NonRes - Report'!$N$12-'[2]NonRes - Report'!$N$10),IF(DR7&lt;0,(+DR7+AL7),(+DR7-AL7))))))))))))))))</f>
        <v>6000</v>
      </c>
      <c r="BK7" s="38">
        <f>IF(AND($B7="3/4-inch",DS7&gt;'[2]NonRes - Report'!$G$12),('[2]NonRes - Report'!$G$12-'[2]NonRes - Report'!$G$10),IF(AND($B7="3/4-inch",ABS(DS7)&gt;'[2]NonRes - Report'!$G$12),-('[2]NonRes - Report'!$G$12-'[2]NonRes - Report'!$G$10),IF(AND($B7="1-inch",DS7&gt;'[2]NonRes - Report'!$I$12),('[2]NonRes - Report'!$I$12-'[2]NonRes - Report'!$I$10),IF(AND($B7="1-inch",ABS(DS7)&gt;'[2]NonRes - Report'!$I$12),-('[2]NonRes - Report'!$I$12-'[2]NonRes - Report'!$I$10),IF(AND($B7="1 1/2-inch",DS7&gt;'[2]NonRes - Report'!$J$12),('[2]NonRes - Report'!$J$12-'[2]NonRes - Report'!$J$10),IF(AND($B7="1 1/2-inch",ABS(DS7)&gt;'[2]NonRes - Report'!$J$12),-('[2]NonRes - Report'!$J$12-'[2]NonRes - Report'!$J$10),IF(AND($B7="2-inch",DS7&gt;'[2]NonRes - Report'!$K$12),('[2]NonRes - Report'!$K$12-'[2]NonRes - Report'!$K$10),IF(AND($B7="2-inch",ABS(DS7)&gt;'[2]NonRes - Report'!$K$12),-('[2]NonRes - Report'!$K$12-'[2]NonRes - Report'!$K$10),IF(AND($B7="3-inch",DS7&gt;'[2]NonRes - Report'!$L$12),('[2]NonRes - Report'!$L$12-'[2]NonRes - Report'!$L$10),IF(AND($B7="3-inch",ABS(DS7)&gt;'[2]NonRes - Report'!$L$12),-('[2]NonRes - Report'!$L$12-'[2]NonRes - Report'!$L$10),IF(AND($B7="4-inch",DS7&gt;'[2]NonRes - Report'!$M$12),('[2]NonRes - Report'!$M$12-'[2]NonRes - Report'!$M$10),IF(AND($B7="4-inch",ABS(DS7)&gt;'[2]NonRes - Report'!$M$12),-('[2]NonRes - Report'!$M$12-'[2]NonRes - Report'!$M$10),IF(AND($B7="6-inch",DS7&gt;'[2]NonRes - Report'!$N$12),('[2]NonRes - Report'!$N$12-'[2]NonRes - Report'!$N$10),IF(AND($B7="6-inch",ABS(DS7)&gt;'[2]NonRes - Report'!$N$12),-('[2]NonRes - Report'!$N$12-'[2]NonRes - Report'!$N$10),IF(DS7&lt;0,(+DS7+AM7),(+DS7-AM7))))))))))))))))</f>
        <v>6000</v>
      </c>
      <c r="BL7" s="38">
        <f>IF(AND($B7="3/4-inch",DT7&gt;'[2]NonRes - Report'!$G$12),('[2]NonRes - Report'!$G$12-'[2]NonRes - Report'!$G$10),IF(AND($B7="3/4-inch",ABS(DT7)&gt;'[2]NonRes - Report'!$G$12),-('[2]NonRes - Report'!$G$12-'[2]NonRes - Report'!$G$10),IF(AND($B7="1-inch",DT7&gt;'[2]NonRes - Report'!$I$12),('[2]NonRes - Report'!$I$12-'[2]NonRes - Report'!$I$10),IF(AND($B7="1-inch",ABS(DT7)&gt;'[2]NonRes - Report'!$I$12),-('[2]NonRes - Report'!$I$12-'[2]NonRes - Report'!$I$10),IF(AND($B7="1 1/2-inch",DT7&gt;'[2]NonRes - Report'!$J$12),('[2]NonRes - Report'!$J$12-'[2]NonRes - Report'!$J$10),IF(AND($B7="1 1/2-inch",ABS(DT7)&gt;'[2]NonRes - Report'!$J$12),-('[2]NonRes - Report'!$J$12-'[2]NonRes - Report'!$J$10),IF(AND($B7="2-inch",DT7&gt;'[2]NonRes - Report'!$K$12),('[2]NonRes - Report'!$K$12-'[2]NonRes - Report'!$K$10),IF(AND($B7="2-inch",ABS(DT7)&gt;'[2]NonRes - Report'!$K$12),-('[2]NonRes - Report'!$K$12-'[2]NonRes - Report'!$K$10),IF(AND($B7="3-inch",DT7&gt;'[2]NonRes - Report'!$L$12),('[2]NonRes - Report'!$L$12-'[2]NonRes - Report'!$L$10),IF(AND($B7="3-inch",ABS(DT7)&gt;'[2]NonRes - Report'!$L$12),-('[2]NonRes - Report'!$L$12-'[2]NonRes - Report'!$L$10),IF(AND($B7="4-inch",DT7&gt;'[2]NonRes - Report'!$M$12),('[2]NonRes - Report'!$M$12-'[2]NonRes - Report'!$M$10),IF(AND($B7="4-inch",ABS(DT7)&gt;'[2]NonRes - Report'!$M$12),-('[2]NonRes - Report'!$M$12-'[2]NonRes - Report'!$M$10),IF(AND($B7="6-inch",DT7&gt;'[2]NonRes - Report'!$N$12),('[2]NonRes - Report'!$N$12-'[2]NonRes - Report'!$N$10),IF(AND($B7="6-inch",ABS(DT7)&gt;'[2]NonRes - Report'!$N$12),-('[2]NonRes - Report'!$N$12-'[2]NonRes - Report'!$N$10),IF(DT7&lt;0,(+DT7+AN7),(+DT7-AN7))))))))))))))))</f>
        <v>3900</v>
      </c>
      <c r="BM7" s="39">
        <f>IF(AND($B7="3/4-inch",DU7&gt;'[2]NonRes - Report'!$G$12),('[2]NonRes - Report'!$G$12-'[2]NonRes - Report'!$G$10),IF(AND($B7="3/4-inch",ABS(DU7)&gt;'[2]NonRes - Report'!$G$12),-('[2]NonRes - Report'!$G$12-'[2]NonRes - Report'!$G$10),IF(AND($B7="1-inch",DU7&gt;'[2]NonRes - Report'!$I$12),('[2]NonRes - Report'!$I$12-'[2]NonRes - Report'!$I$10),IF(AND($B7="1-inch",ABS(DU7)&gt;'[2]NonRes - Report'!$I$12),-('[2]NonRes - Report'!$I$12-'[2]NonRes - Report'!$I$10),IF(AND($B7="1 1/2-inch",DU7&gt;'[2]NonRes - Report'!$J$12),('[2]NonRes - Report'!$J$12-'[2]NonRes - Report'!$J$10),IF(AND($B7="1 1/2-inch",ABS(DU7)&gt;'[2]NonRes - Report'!$J$12),-('[2]NonRes - Report'!$J$12-'[2]NonRes - Report'!$J$10),IF(AND($B7="2-inch",DU7&gt;'[2]NonRes - Report'!$K$12),('[2]NonRes - Report'!$K$12-'[2]NonRes - Report'!$K$10),IF(AND($B7="2-inch",ABS(DU7)&gt;'[2]NonRes - Report'!$K$12),-('[2]NonRes - Report'!$K$12-'[2]NonRes - Report'!$K$10),IF(AND($B7="3-inch",DU7&gt;'[2]NonRes - Report'!$L$12),('[2]NonRes - Report'!$L$12-'[2]NonRes - Report'!$L$10),IF(AND($B7="3-inch",ABS(DU7)&gt;'[2]NonRes - Report'!$L$12),-('[2]NonRes - Report'!$L$12-'[2]NonRes - Report'!$L$10),IF(AND($B7="4-inch",DU7&gt;'[2]NonRes - Report'!$M$12),('[2]NonRes - Report'!$M$12-'[2]NonRes - Report'!$M$10),IF(AND($B7="4-inch",ABS(DU7)&gt;'[2]NonRes - Report'!$M$12),-('[2]NonRes - Report'!$M$12-'[2]NonRes - Report'!$M$10),IF(AND($B7="6-inch",DU7&gt;'[2]NonRes - Report'!$N$12),('[2]NonRes - Report'!$N$12-'[2]NonRes - Report'!$N$10),IF(AND($B7="6-inch",ABS(DU7)&gt;'[2]NonRes - Report'!$N$12),-('[2]NonRes - Report'!$N$12-'[2]NonRes - Report'!$N$10),IF(DU7&lt;0,(+DU7+AO7),(+DU7-AO7))))))))))))))))</f>
        <v>3500</v>
      </c>
      <c r="BN7" s="40">
        <f>IF(AND($B7="3/4-inch",DJ7&gt;'[2]NonRes - Report'!$G$12),(('[2]NonRes - Report'!$G$12-'[2]NonRes - Report'!$G$10)/'[2]NonRes - Report'!$I$22*'[2]NonRes - Report'!$E$12),IF(AND($B7="1-inch",DJ7&gt;'[2]NonRes - Report'!$I$12),(('[2]NonRes - Report'!$I$12-'[2]NonRes - Report'!$I$10)/'[2]NonRes - Report'!$I$22*'[2]NonRes - Report'!$E$12),IF(AND($B7="1 1/2-inch",DJ7&gt;'[2]NonRes - Report'!$J$12),(('[2]NonRes - Report'!$J$12-'[2]NonRes - Report'!$J$10)/'[2]NonRes - Report'!$I$22*'[2]NonRes - Report'!$E$12),IF(AND($B7="2-inch",DJ7&gt;'[2]NonRes - Report'!$K$12),(('[2]NonRes - Report'!$K$12-'[2]NonRes - Report'!$K$10)/'[2]NonRes - Report'!$I$22*'[2]NonRes - Report'!$E$12),IF(AND($B7="3-inch",DJ7&gt;'[2]NonRes - Report'!$L$12),(('[2]NonRes - Report'!$L$12-'[2]NonRes - Report'!$L$10)/'[2]NonRes - Report'!$I$22*'[2]NonRes - Report'!$E$12),IF(AND($B7="4-inch",DJ7&gt;'[2]NonRes - Report'!$M$12),(('[2]NonRes - Report'!$M$12-'[2]NonRes - Report'!$M$10)/'[2]NonRes - Report'!$I$22*'[2]NonRes - Report'!$E$12),IF(AND($B7="6-inch",DJ7&gt;'[2]NonRes - Report'!$N$12),(('[2]NonRes - Report'!$N$12-'[2]NonRes - Report'!$N$10)/'[2]NonRes - Report'!$I$22*'[2]NonRes - Report'!$E$12),BB7/'[2]NonRes - Report'!$I$22*'[2]NonRes - Report'!$E$12)))))))</f>
        <v>46.5</v>
      </c>
      <c r="BO7" s="40">
        <f>IF(AND($B7="3/4-inch",DK7&gt;'[2]NonRes - Report'!$G$12),(('[2]NonRes - Report'!$G$12-'[2]NonRes - Report'!$G$10)/'[2]NonRes - Report'!$I$22*'[2]NonRes - Report'!$E$12),IF(AND($B7="1-inch",DK7&gt;'[2]NonRes - Report'!$I$12),(('[2]NonRes - Report'!$I$12-'[2]NonRes - Report'!$I$10)/'[2]NonRes - Report'!$I$22*'[2]NonRes - Report'!$E$12),IF(AND($B7="1 1/2-inch",DK7&gt;'[2]NonRes - Report'!$J$12),(('[2]NonRes - Report'!$J$12-'[2]NonRes - Report'!$J$10)/'[2]NonRes - Report'!$I$22*'[2]NonRes - Report'!$E$12),IF(AND($B7="2-inch",DK7&gt;'[2]NonRes - Report'!$K$12),(('[2]NonRes - Report'!$K$12-'[2]NonRes - Report'!$K$10)/'[2]NonRes - Report'!$I$22*'[2]NonRes - Report'!$E$12),IF(AND($B7="3-inch",DK7&gt;'[2]NonRes - Report'!$L$12),(('[2]NonRes - Report'!$L$12-'[2]NonRes - Report'!$L$10)/'[2]NonRes - Report'!$I$22*'[2]NonRes - Report'!$E$12),IF(AND($B7="4-inch",DK7&gt;'[2]NonRes - Report'!$M$12),(('[2]NonRes - Report'!$M$12-'[2]NonRes - Report'!$M$10)/'[2]NonRes - Report'!$I$22*'[2]NonRes - Report'!$E$12),IF(AND($B7="6-inch",DK7&gt;'[2]NonRes - Report'!$N$12),(('[2]NonRes - Report'!$N$12-'[2]NonRes - Report'!$N$10)/'[2]NonRes - Report'!$I$22*'[2]NonRes - Report'!$E$12),BC7/'[2]NonRes - Report'!$I$22*'[2]NonRes - Report'!$E$12)))))))</f>
        <v>90</v>
      </c>
      <c r="BP7" s="40">
        <f>IF(AND($B7="3/4-inch",DL7&gt;'[2]NonRes - Report'!$G$12),(('[2]NonRes - Report'!$G$12-'[2]NonRes - Report'!$G$10)/'[2]NonRes - Report'!$I$22*'[2]NonRes - Report'!$E$12),IF(AND($B7="1-inch",DL7&gt;'[2]NonRes - Report'!$I$12),(('[2]NonRes - Report'!$I$12-'[2]NonRes - Report'!$I$10)/'[2]NonRes - Report'!$I$22*'[2]NonRes - Report'!$E$12),IF(AND($B7="1 1/2-inch",DL7&gt;'[2]NonRes - Report'!$J$12),(('[2]NonRes - Report'!$J$12-'[2]NonRes - Report'!$J$10)/'[2]NonRes - Report'!$I$22*'[2]NonRes - Report'!$E$12),IF(AND($B7="2-inch",DL7&gt;'[2]NonRes - Report'!$K$12),(('[2]NonRes - Report'!$K$12-'[2]NonRes - Report'!$K$10)/'[2]NonRes - Report'!$I$22*'[2]NonRes - Report'!$E$12),IF(AND($B7="3-inch",DL7&gt;'[2]NonRes - Report'!$L$12),(('[2]NonRes - Report'!$L$12-'[2]NonRes - Report'!$L$10)/'[2]NonRes - Report'!$I$22*'[2]NonRes - Report'!$E$12),IF(AND($B7="4-inch",DL7&gt;'[2]NonRes - Report'!$M$12),(('[2]NonRes - Report'!$M$12-'[2]NonRes - Report'!$M$10)/'[2]NonRes - Report'!$I$22*'[2]NonRes - Report'!$E$12),IF(AND($B7="6-inch",DL7&gt;'[2]NonRes - Report'!$N$12),(('[2]NonRes - Report'!$N$12-'[2]NonRes - Report'!$N$10)/'[2]NonRes - Report'!$I$22*'[2]NonRes - Report'!$E$12),BD7/'[2]NonRes - Report'!$I$22*'[2]NonRes - Report'!$E$12)))))))</f>
        <v>90</v>
      </c>
      <c r="BQ7" s="40">
        <f>IF(AND($B7="3/4-inch",DM7&gt;'[2]NonRes - Report'!$G$12),(('[2]NonRes - Report'!$G$12-'[2]NonRes - Report'!$G$10)/'[2]NonRes - Report'!$I$22*'[2]NonRes - Report'!$E$12),IF(AND($B7="1-inch",DM7&gt;'[2]NonRes - Report'!$I$12),(('[2]NonRes - Report'!$I$12-'[2]NonRes - Report'!$I$10)/'[2]NonRes - Report'!$I$22*'[2]NonRes - Report'!$E$12),IF(AND($B7="1 1/2-inch",DM7&gt;'[2]NonRes - Report'!$J$12),(('[2]NonRes - Report'!$J$12-'[2]NonRes - Report'!$J$10)/'[2]NonRes - Report'!$I$22*'[2]NonRes - Report'!$E$12),IF(AND($B7="2-inch",DM7&gt;'[2]NonRes - Report'!$K$12),(('[2]NonRes - Report'!$K$12-'[2]NonRes - Report'!$K$10)/'[2]NonRes - Report'!$I$22*'[2]NonRes - Report'!$E$12),IF(AND($B7="3-inch",DM7&gt;'[2]NonRes - Report'!$L$12),(('[2]NonRes - Report'!$L$12-'[2]NonRes - Report'!$L$10)/'[2]NonRes - Report'!$I$22*'[2]NonRes - Report'!$E$12),IF(AND($B7="4-inch",DM7&gt;'[2]NonRes - Report'!$M$12),(('[2]NonRes - Report'!$M$12-'[2]NonRes - Report'!$M$10)/'[2]NonRes - Report'!$I$22*'[2]NonRes - Report'!$E$12),IF(AND($B7="6-inch",DM7&gt;'[2]NonRes - Report'!$N$12),(('[2]NonRes - Report'!$N$12-'[2]NonRes - Report'!$N$10)/'[2]NonRes - Report'!$I$22*'[2]NonRes - Report'!$E$12),BE7/'[2]NonRes - Report'!$I$22*'[2]NonRes - Report'!$E$12)))))))</f>
        <v>40.5</v>
      </c>
      <c r="BR7" s="40">
        <f>IF(AND($B7="3/4-inch",DN7&gt;'[2]NonRes - Report'!$G$12),(('[2]NonRes - Report'!$G$12-'[2]NonRes - Report'!$G$10)/'[2]NonRes - Report'!$I$22*'[2]NonRes - Report'!$E$12),IF(AND($B7="1-inch",DN7&gt;'[2]NonRes - Report'!$I$12),(('[2]NonRes - Report'!$I$12-'[2]NonRes - Report'!$I$10)/'[2]NonRes - Report'!$I$22*'[2]NonRes - Report'!$E$12),IF(AND($B7="1 1/2-inch",DN7&gt;'[2]NonRes - Report'!$J$12),(('[2]NonRes - Report'!$J$12-'[2]NonRes - Report'!$J$10)/'[2]NonRes - Report'!$I$22*'[2]NonRes - Report'!$E$12),IF(AND($B7="2-inch",DN7&gt;'[2]NonRes - Report'!$K$12),(('[2]NonRes - Report'!$K$12-'[2]NonRes - Report'!$K$10)/'[2]NonRes - Report'!$I$22*'[2]NonRes - Report'!$E$12),IF(AND($B7="3-inch",DN7&gt;'[2]NonRes - Report'!$L$12),(('[2]NonRes - Report'!$L$12-'[2]NonRes - Report'!$L$10)/'[2]NonRes - Report'!$I$22*'[2]NonRes - Report'!$E$12),IF(AND($B7="4-inch",DN7&gt;'[2]NonRes - Report'!$M$12),(('[2]NonRes - Report'!$M$12-'[2]NonRes - Report'!$M$10)/'[2]NonRes - Report'!$I$22*'[2]NonRes - Report'!$E$12),IF(AND($B7="6-inch",DN7&gt;'[2]NonRes - Report'!$N$12),(('[2]NonRes - Report'!$N$12-'[2]NonRes - Report'!$N$10)/'[2]NonRes - Report'!$I$22*'[2]NonRes - Report'!$E$12),BF7/'[2]NonRes - Report'!$I$22*'[2]NonRes - Report'!$E$12)))))))</f>
        <v>90</v>
      </c>
      <c r="BS7" s="40">
        <f>IF(AND($B7="3/4-inch",DO7&gt;'[2]NonRes - Report'!$G$12),(('[2]NonRes - Report'!$G$12-'[2]NonRes - Report'!$G$10)/'[2]NonRes - Report'!$I$22*'[2]NonRes - Report'!$E$12),IF(AND($B7="1-inch",DO7&gt;'[2]NonRes - Report'!$I$12),(('[2]NonRes - Report'!$I$12-'[2]NonRes - Report'!$I$10)/'[2]NonRes - Report'!$I$22*'[2]NonRes - Report'!$E$12),IF(AND($B7="1 1/2-inch",DO7&gt;'[2]NonRes - Report'!$J$12),(('[2]NonRes - Report'!$J$12-'[2]NonRes - Report'!$J$10)/'[2]NonRes - Report'!$I$22*'[2]NonRes - Report'!$E$12),IF(AND($B7="2-inch",DO7&gt;'[2]NonRes - Report'!$K$12),(('[2]NonRes - Report'!$K$12-'[2]NonRes - Report'!$K$10)/'[2]NonRes - Report'!$I$22*'[2]NonRes - Report'!$E$12),IF(AND($B7="3-inch",DO7&gt;'[2]NonRes - Report'!$L$12),(('[2]NonRes - Report'!$L$12-'[2]NonRes - Report'!$L$10)/'[2]NonRes - Report'!$I$22*'[2]NonRes - Report'!$E$12),IF(AND($B7="4-inch",DO7&gt;'[2]NonRes - Report'!$M$12),(('[2]NonRes - Report'!$M$12-'[2]NonRes - Report'!$M$10)/'[2]NonRes - Report'!$I$22*'[2]NonRes - Report'!$E$12),IF(AND($B7="6-inch",DO7&gt;'[2]NonRes - Report'!$N$12),(('[2]NonRes - Report'!$N$12-'[2]NonRes - Report'!$N$10)/'[2]NonRes - Report'!$I$22*'[2]NonRes - Report'!$E$12),BG7/'[2]NonRes - Report'!$I$22*'[2]NonRes - Report'!$E$12)))))))</f>
        <v>90</v>
      </c>
      <c r="BT7" s="40">
        <f>IF(AND($B7="3/4-inch",DP7&gt;'[2]NonRes - Report'!$G$12),(('[2]NonRes - Report'!$G$12-'[2]NonRes - Report'!$G$10)/'[2]NonRes - Report'!$I$22*'[2]NonRes - Report'!$E$12),IF(AND($B7="1-inch",DP7&gt;'[2]NonRes - Report'!$I$12),(('[2]NonRes - Report'!$I$12-'[2]NonRes - Report'!$I$10)/'[2]NonRes - Report'!$I$22*'[2]NonRes - Report'!$E$12),IF(AND($B7="1 1/2-inch",DP7&gt;'[2]NonRes - Report'!$J$12),(('[2]NonRes - Report'!$J$12-'[2]NonRes - Report'!$J$10)/'[2]NonRes - Report'!$I$22*'[2]NonRes - Report'!$E$12),IF(AND($B7="2-inch",DP7&gt;'[2]NonRes - Report'!$K$12),(('[2]NonRes - Report'!$K$12-'[2]NonRes - Report'!$K$10)/'[2]NonRes - Report'!$I$22*'[2]NonRes - Report'!$E$12),IF(AND($B7="3-inch",DP7&gt;'[2]NonRes - Report'!$L$12),(('[2]NonRes - Report'!$L$12-'[2]NonRes - Report'!$L$10)/'[2]NonRes - Report'!$I$22*'[2]NonRes - Report'!$E$12),IF(AND($B7="4-inch",DP7&gt;'[2]NonRes - Report'!$M$12),(('[2]NonRes - Report'!$M$12-'[2]NonRes - Report'!$M$10)/'[2]NonRes - Report'!$I$22*'[2]NonRes - Report'!$E$12),IF(AND($B7="6-inch",DP7&gt;'[2]NonRes - Report'!$N$12),(('[2]NonRes - Report'!$N$12-'[2]NonRes - Report'!$N$10)/'[2]NonRes - Report'!$I$22*'[2]NonRes - Report'!$E$12),BH7/'[2]NonRes - Report'!$I$22*'[2]NonRes - Report'!$E$12)))))))</f>
        <v>90</v>
      </c>
      <c r="BU7" s="40">
        <f>IF(AND($B7="3/4-inch",DQ7&gt;'[2]NonRes - Report'!$G$12),(('[2]NonRes - Report'!$G$12-'[2]NonRes - Report'!$G$10)/'[2]NonRes - Report'!$I$22*'[2]NonRes - Report'!$E$12),IF(AND($B7="1-inch",DQ7&gt;'[2]NonRes - Report'!$I$12),(('[2]NonRes - Report'!$I$12-'[2]NonRes - Report'!$I$10)/'[2]NonRes - Report'!$I$22*'[2]NonRes - Report'!$E$12),IF(AND($B7="1 1/2-inch",DQ7&gt;'[2]NonRes - Report'!$J$12),(('[2]NonRes - Report'!$J$12-'[2]NonRes - Report'!$J$10)/'[2]NonRes - Report'!$I$22*'[2]NonRes - Report'!$E$12),IF(AND($B7="2-inch",DQ7&gt;'[2]NonRes - Report'!$K$12),(('[2]NonRes - Report'!$K$12-'[2]NonRes - Report'!$K$10)/'[2]NonRes - Report'!$I$22*'[2]NonRes - Report'!$E$12),IF(AND($B7="3-inch",DQ7&gt;'[2]NonRes - Report'!$L$12),(('[2]NonRes - Report'!$L$12-'[2]NonRes - Report'!$L$10)/'[2]NonRes - Report'!$I$22*'[2]NonRes - Report'!$E$12),IF(AND($B7="4-inch",DQ7&gt;'[2]NonRes - Report'!$M$12),(('[2]NonRes - Report'!$M$12-'[2]NonRes - Report'!$M$10)/'[2]NonRes - Report'!$I$22*'[2]NonRes - Report'!$E$12),IF(AND($B7="6-inch",DQ7&gt;'[2]NonRes - Report'!$N$12),(('[2]NonRes - Report'!$N$12-'[2]NonRes - Report'!$N$10)/'[2]NonRes - Report'!$I$22*'[2]NonRes - Report'!$E$12),BI7/'[2]NonRes - Report'!$I$22*'[2]NonRes - Report'!$E$12)))))))</f>
        <v>90</v>
      </c>
      <c r="BV7" s="40">
        <f>IF(AND($B7="3/4-inch",DR7&gt;'[2]NonRes - Report'!$G$12),(('[2]NonRes - Report'!$G$12-'[2]NonRes - Report'!$G$10)/'[2]NonRes - Report'!$I$22*'[2]NonRes - Report'!$E$12),IF(AND($B7="1-inch",DR7&gt;'[2]NonRes - Report'!$I$12),(('[2]NonRes - Report'!$I$12-'[2]NonRes - Report'!$I$10)/'[2]NonRes - Report'!$I$22*'[2]NonRes - Report'!$E$12),IF(AND($B7="1 1/2-inch",DR7&gt;'[2]NonRes - Report'!$J$12),(('[2]NonRes - Report'!$J$12-'[2]NonRes - Report'!$J$10)/'[2]NonRes - Report'!$I$22*'[2]NonRes - Report'!$E$12),IF(AND($B7="2-inch",DR7&gt;'[2]NonRes - Report'!$K$12),(('[2]NonRes - Report'!$K$12-'[2]NonRes - Report'!$K$10)/'[2]NonRes - Report'!$I$22*'[2]NonRes - Report'!$E$12),IF(AND($B7="3-inch",DR7&gt;'[2]NonRes - Report'!$L$12),(('[2]NonRes - Report'!$L$12-'[2]NonRes - Report'!$L$10)/'[2]NonRes - Report'!$I$22*'[2]NonRes - Report'!$E$12),IF(AND($B7="4-inch",DR7&gt;'[2]NonRes - Report'!$M$12),(('[2]NonRes - Report'!$M$12-'[2]NonRes - Report'!$M$10)/'[2]NonRes - Report'!$I$22*'[2]NonRes - Report'!$E$12),IF(AND($B7="6-inch",DR7&gt;'[2]NonRes - Report'!$N$12),(('[2]NonRes - Report'!$N$12-'[2]NonRes - Report'!$N$10)/'[2]NonRes - Report'!$I$22*'[2]NonRes - Report'!$E$12),BJ7/'[2]NonRes - Report'!$I$22*'[2]NonRes - Report'!$E$12)))))))</f>
        <v>90</v>
      </c>
      <c r="BW7" s="40">
        <f>IF(AND($B7="3/4-inch",DS7&gt;'[2]NonRes - Report'!$G$12),(('[2]NonRes - Report'!$G$12-'[2]NonRes - Report'!$G$10)/'[2]NonRes - Report'!$I$22*'[2]NonRes - Report'!$E$12),IF(AND($B7="1-inch",DS7&gt;'[2]NonRes - Report'!$I$12),(('[2]NonRes - Report'!$I$12-'[2]NonRes - Report'!$I$10)/'[2]NonRes - Report'!$I$22*'[2]NonRes - Report'!$E$12),IF(AND($B7="1 1/2-inch",DS7&gt;'[2]NonRes - Report'!$J$12),(('[2]NonRes - Report'!$J$12-'[2]NonRes - Report'!$J$10)/'[2]NonRes - Report'!$I$22*'[2]NonRes - Report'!$E$12),IF(AND($B7="2-inch",DS7&gt;'[2]NonRes - Report'!$K$12),(('[2]NonRes - Report'!$K$12-'[2]NonRes - Report'!$K$10)/'[2]NonRes - Report'!$I$22*'[2]NonRes - Report'!$E$12),IF(AND($B7="3-inch",DS7&gt;'[2]NonRes - Report'!$L$12),(('[2]NonRes - Report'!$L$12-'[2]NonRes - Report'!$L$10)/'[2]NonRes - Report'!$I$22*'[2]NonRes - Report'!$E$12),IF(AND($B7="4-inch",DS7&gt;'[2]NonRes - Report'!$M$12),(('[2]NonRes - Report'!$M$12-'[2]NonRes - Report'!$M$10)/'[2]NonRes - Report'!$I$22*'[2]NonRes - Report'!$E$12),IF(AND($B7="6-inch",DS7&gt;'[2]NonRes - Report'!$N$12),(('[2]NonRes - Report'!$N$12-'[2]NonRes - Report'!$N$10)/'[2]NonRes - Report'!$I$22*'[2]NonRes - Report'!$E$12),BK7/'[2]NonRes - Report'!$I$22*'[2]NonRes - Report'!$E$12)))))))</f>
        <v>90</v>
      </c>
      <c r="BX7" s="40">
        <f>IF(AND($B7="3/4-inch",DT7&gt;'[2]NonRes - Report'!$G$12),(('[2]NonRes - Report'!$G$12-'[2]NonRes - Report'!$G$10)/'[2]NonRes - Report'!$I$22*'[2]NonRes - Report'!$E$12),IF(AND($B7="1-inch",DT7&gt;'[2]NonRes - Report'!$I$12),(('[2]NonRes - Report'!$I$12-'[2]NonRes - Report'!$I$10)/'[2]NonRes - Report'!$I$22*'[2]NonRes - Report'!$E$12),IF(AND($B7="1 1/2-inch",DT7&gt;'[2]NonRes - Report'!$J$12),(('[2]NonRes - Report'!$J$12-'[2]NonRes - Report'!$J$10)/'[2]NonRes - Report'!$I$22*'[2]NonRes - Report'!$E$12),IF(AND($B7="2-inch",DT7&gt;'[2]NonRes - Report'!$K$12),(('[2]NonRes - Report'!$K$12-'[2]NonRes - Report'!$K$10)/'[2]NonRes - Report'!$I$22*'[2]NonRes - Report'!$E$12),IF(AND($B7="3-inch",DT7&gt;'[2]NonRes - Report'!$L$12),(('[2]NonRes - Report'!$L$12-'[2]NonRes - Report'!$L$10)/'[2]NonRes - Report'!$I$22*'[2]NonRes - Report'!$E$12),IF(AND($B7="4-inch",DT7&gt;'[2]NonRes - Report'!$M$12),(('[2]NonRes - Report'!$M$12-'[2]NonRes - Report'!$M$10)/'[2]NonRes - Report'!$I$22*'[2]NonRes - Report'!$E$12),IF(AND($B7="6-inch",DT7&gt;'[2]NonRes - Report'!$N$12),(('[2]NonRes - Report'!$N$12-'[2]NonRes - Report'!$N$10)/'[2]NonRes - Report'!$I$22*'[2]NonRes - Report'!$E$12),BL7/'[2]NonRes - Report'!$I$22*'[2]NonRes - Report'!$E$12)))))))</f>
        <v>58.5</v>
      </c>
      <c r="BY7" s="41">
        <f>IF(AND($B7="3/4-inch",DU7&gt;'[2]NonRes - Report'!$G$12),(('[2]NonRes - Report'!$G$12-'[2]NonRes - Report'!$G$10)/'[2]NonRes - Report'!$I$22*'[2]NonRes - Report'!$E$12),IF(AND($B7="1-inch",DU7&gt;'[2]NonRes - Report'!$I$12),(('[2]NonRes - Report'!$I$12-'[2]NonRes - Report'!$I$10)/'[2]NonRes - Report'!$I$22*'[2]NonRes - Report'!$E$12),IF(AND($B7="1 1/2-inch",DU7&gt;'[2]NonRes - Report'!$J$12),(('[2]NonRes - Report'!$J$12-'[2]NonRes - Report'!$J$10)/'[2]NonRes - Report'!$I$22*'[2]NonRes - Report'!$E$12),IF(AND($B7="2-inch",DU7&gt;'[2]NonRes - Report'!$K$12),(('[2]NonRes - Report'!$K$12-'[2]NonRes - Report'!$K$10)/'[2]NonRes - Report'!$I$22*'[2]NonRes - Report'!$E$12),IF(AND($B7="3-inch",DU7&gt;'[2]NonRes - Report'!$L$12),(('[2]NonRes - Report'!$L$12-'[2]NonRes - Report'!$L$10)/'[2]NonRes - Report'!$I$22*'[2]NonRes - Report'!$E$12),IF(AND($B7="4-inch",DU7&gt;'[2]NonRes - Report'!$M$12),(('[2]NonRes - Report'!$M$12-'[2]NonRes - Report'!$M$10)/'[2]NonRes - Report'!$I$22*'[2]NonRes - Report'!$E$12),IF(AND($B7="6-inch",DU7&gt;'[2]NonRes - Report'!$N$12),(('[2]NonRes - Report'!$N$12-'[2]NonRes - Report'!$N$10)/'[2]NonRes - Report'!$I$22*'[2]NonRes - Report'!$E$12),BM7/'[2]NonRes - Report'!$I$22*'[2]NonRes - Report'!$E$12)))))))</f>
        <v>52.5</v>
      </c>
      <c r="BZ7" s="38">
        <f>IF(AND($B7="3/4-inch",DJ7&gt;'[2]NonRes - Report'!$G$14),(DJ7-'[2]NonRes - Report'!$G$12),IF(AND($B7="3/4-inch",ABS(DJ7)&gt;'[2]NonRes - Report'!$G$14),(DJ7+'[2]NonRes - Report'!$G$12),IF(AND($B7="1-inch",DJ7&gt;'[2]NonRes - Report'!$I$14),(DJ7-'[2]NonRes - Report'!$I$12),IF(AND($B7="1-inch",ABS(DJ7)&gt;'[2]NonRes - Report'!$I$14),(DJ7+'[2]NonRes - Report'!$I$12),IF(AND($B7="1 1/2-inch",DJ7&gt;'[2]NonRes - Report'!$J$14),(DJ7-'[2]NonRes - Report'!$J$12),IF(AND($B7="1 1/2-inch",ABS(DJ7)&gt;'[2]NonRes - Report'!$J$14),(DJ7+'[2]NonRes - Report'!$J$12),IF(AND($B7="2-inch",DJ7&gt;'[2]NonRes - Report'!$K$14),(DJ7-'[2]NonRes - Report'!$K$12),IF(AND($B7="2-inch",ABS(DJ7)&gt;'[2]NonRes - Report'!$K$14),(DJ7+'[2]NonRes - Report'!$K$12),IF(AND($B7="3-inch",DJ7&gt;'[2]NonRes - Report'!$L$14),(DJ7-'[2]NonRes - Report'!$L$12),IF(AND($B7="3-inch",ABS(DJ7)&gt;'[2]NonRes - Report'!$L$14),(DJ7+'[2]NonRes - Report'!$L$12),IF(AND($B7="4-inch",DJ7&gt;'[2]NonRes - Report'!$M$14),(DJ7-'[2]NonRes - Report'!$M$12),IF(AND($B7="4-inch",ABS(DJ7)&gt;'[2]NonRes - Report'!$M$14),(DJ7+'[2]NonRes - Report'!$M$12),IF(AND($B7="6-inch",DJ7&gt;'[2]NonRes - Report'!$N$14),(DJ7-'[2]NonRes - Report'!$N$12),IF(AND($B7="6-inch",ABS(DJ7)&gt;'[2]NonRes - Report'!$N$14),(DJ7+'[2]NonRes - Report'!$N$12),0))))))))))))))</f>
        <v>0</v>
      </c>
      <c r="CA7" s="38">
        <f>IF(AND($B7="3/4-inch",DK7&gt;'[2]NonRes - Report'!$G$14),(DK7-'[2]NonRes - Report'!$G$12),IF(AND($B7="3/4-inch",ABS(DK7)&gt;'[2]NonRes - Report'!$G$14),(DK7+'[2]NonRes - Report'!$G$12),IF(AND($B7="1-inch",DK7&gt;'[2]NonRes - Report'!$I$14),(DK7-'[2]NonRes - Report'!$I$12),IF(AND($B7="1-inch",ABS(DK7)&gt;'[2]NonRes - Report'!$I$14),(DK7+'[2]NonRes - Report'!$I$12),IF(AND($B7="1 1/2-inch",DK7&gt;'[2]NonRes - Report'!$J$14),(DK7-'[2]NonRes - Report'!$J$12),IF(AND($B7="1 1/2-inch",ABS(DK7)&gt;'[2]NonRes - Report'!$J$14),(DK7+'[2]NonRes - Report'!$J$12),IF(AND($B7="2-inch",DK7&gt;'[2]NonRes - Report'!$K$14),(DK7-'[2]NonRes - Report'!$K$12),IF(AND($B7="2-inch",ABS(DK7)&gt;'[2]NonRes - Report'!$K$14),(DK7+'[2]NonRes - Report'!$K$12),IF(AND($B7="3-inch",DK7&gt;'[2]NonRes - Report'!$L$14),(DK7-'[2]NonRes - Report'!$L$12),IF(AND($B7="3-inch",ABS(DK7)&gt;'[2]NonRes - Report'!$L$14),(DK7+'[2]NonRes - Report'!$L$12),IF(AND($B7="4-inch",DK7&gt;'[2]NonRes - Report'!$M$14),(DK7-'[2]NonRes - Report'!$M$12),IF(AND($B7="4-inch",ABS(DK7)&gt;'[2]NonRes - Report'!$M$14),(DK7+'[2]NonRes - Report'!$M$12),IF(AND($B7="6-inch",DK7&gt;'[2]NonRes - Report'!$N$14),(DK7-'[2]NonRes - Report'!$N$12),IF(AND($B7="6-inch",ABS(DK7)&gt;'[2]NonRes - Report'!$N$14),(DK7+'[2]NonRes - Report'!$N$12),0))))))))))))))</f>
        <v>2900</v>
      </c>
      <c r="CB7" s="38">
        <f>IF(AND($B7="3/4-inch",DL7&gt;'[2]NonRes - Report'!$G$14),(DL7-'[2]NonRes - Report'!$G$12),IF(AND($B7="3/4-inch",ABS(DL7)&gt;'[2]NonRes - Report'!$G$14),(DL7+'[2]NonRes - Report'!$G$12),IF(AND($B7="1-inch",DL7&gt;'[2]NonRes - Report'!$I$14),(DL7-'[2]NonRes - Report'!$I$12),IF(AND($B7="1-inch",ABS(DL7)&gt;'[2]NonRes - Report'!$I$14),(DL7+'[2]NonRes - Report'!$I$12),IF(AND($B7="1 1/2-inch",DL7&gt;'[2]NonRes - Report'!$J$14),(DL7-'[2]NonRes - Report'!$J$12),IF(AND($B7="1 1/2-inch",ABS(DL7)&gt;'[2]NonRes - Report'!$J$14),(DL7+'[2]NonRes - Report'!$J$12),IF(AND($B7="2-inch",DL7&gt;'[2]NonRes - Report'!$K$14),(DL7-'[2]NonRes - Report'!$K$12),IF(AND($B7="2-inch",ABS(DL7)&gt;'[2]NonRes - Report'!$K$14),(DL7+'[2]NonRes - Report'!$K$12),IF(AND($B7="3-inch",DL7&gt;'[2]NonRes - Report'!$L$14),(DL7-'[2]NonRes - Report'!$L$12),IF(AND($B7="3-inch",ABS(DL7)&gt;'[2]NonRes - Report'!$L$14),(DL7+'[2]NonRes - Report'!$L$12),IF(AND($B7="4-inch",DL7&gt;'[2]NonRes - Report'!$M$14),(DL7-'[2]NonRes - Report'!$M$12),IF(AND($B7="4-inch",ABS(DL7)&gt;'[2]NonRes - Report'!$M$14),(DL7+'[2]NonRes - Report'!$M$12),IF(AND($B7="6-inch",DL7&gt;'[2]NonRes - Report'!$N$14),(DL7-'[2]NonRes - Report'!$N$12),IF(AND($B7="6-inch",ABS(DL7)&gt;'[2]NonRes - Report'!$N$14),(DL7+'[2]NonRes - Report'!$N$12),0))))))))))))))</f>
        <v>600</v>
      </c>
      <c r="CC7" s="38">
        <f>IF(AND($B7="3/4-inch",DM7&gt;'[2]NonRes - Report'!$G$14),(DM7-'[2]NonRes - Report'!$G$12),IF(AND($B7="3/4-inch",ABS(DM7)&gt;'[2]NonRes - Report'!$G$14),(DM7+'[2]NonRes - Report'!$G$12),IF(AND($B7="1-inch",DM7&gt;'[2]NonRes - Report'!$I$14),(DM7-'[2]NonRes - Report'!$I$12),IF(AND($B7="1-inch",ABS(DM7)&gt;'[2]NonRes - Report'!$I$14),(DM7+'[2]NonRes - Report'!$I$12),IF(AND($B7="1 1/2-inch",DM7&gt;'[2]NonRes - Report'!$J$14),(DM7-'[2]NonRes - Report'!$J$12),IF(AND($B7="1 1/2-inch",ABS(DM7)&gt;'[2]NonRes - Report'!$J$14),(DM7+'[2]NonRes - Report'!$J$12),IF(AND($B7="2-inch",DM7&gt;'[2]NonRes - Report'!$K$14),(DM7-'[2]NonRes - Report'!$K$12),IF(AND($B7="2-inch",ABS(DM7)&gt;'[2]NonRes - Report'!$K$14),(DM7+'[2]NonRes - Report'!$K$12),IF(AND($B7="3-inch",DM7&gt;'[2]NonRes - Report'!$L$14),(DM7-'[2]NonRes - Report'!$L$12),IF(AND($B7="3-inch",ABS(DM7)&gt;'[2]NonRes - Report'!$L$14),(DM7+'[2]NonRes - Report'!$L$12),IF(AND($B7="4-inch",DM7&gt;'[2]NonRes - Report'!$M$14),(DM7-'[2]NonRes - Report'!$M$12),IF(AND($B7="4-inch",ABS(DM7)&gt;'[2]NonRes - Report'!$M$14),(DM7+'[2]NonRes - Report'!$M$12),IF(AND($B7="6-inch",DM7&gt;'[2]NonRes - Report'!$N$14),(DM7-'[2]NonRes - Report'!$N$12),IF(AND($B7="6-inch",ABS(DM7)&gt;'[2]NonRes - Report'!$N$14),(DM7+'[2]NonRes - Report'!$N$12),0))))))))))))))</f>
        <v>0</v>
      </c>
      <c r="CD7" s="38">
        <f>IF(AND($B7="3/4-inch",DN7&gt;'[2]NonRes - Report'!$G$14),(DN7-'[2]NonRes - Report'!$G$12),IF(AND($B7="3/4-inch",ABS(DN7)&gt;'[2]NonRes - Report'!$G$14),(DN7+'[2]NonRes - Report'!$G$12),IF(AND($B7="1-inch",DN7&gt;'[2]NonRes - Report'!$I$14),(DN7-'[2]NonRes - Report'!$I$12),IF(AND($B7="1-inch",ABS(DN7)&gt;'[2]NonRes - Report'!$I$14),(DN7+'[2]NonRes - Report'!$I$12),IF(AND($B7="1 1/2-inch",DN7&gt;'[2]NonRes - Report'!$J$14),(DN7-'[2]NonRes - Report'!$J$12),IF(AND($B7="1 1/2-inch",ABS(DN7)&gt;'[2]NonRes - Report'!$J$14),(DN7+'[2]NonRes - Report'!$J$12),IF(AND($B7="2-inch",DN7&gt;'[2]NonRes - Report'!$K$14),(DN7-'[2]NonRes - Report'!$K$12),IF(AND($B7="2-inch",ABS(DN7)&gt;'[2]NonRes - Report'!$K$14),(DN7+'[2]NonRes - Report'!$K$12),IF(AND($B7="3-inch",DN7&gt;'[2]NonRes - Report'!$L$14),(DN7-'[2]NonRes - Report'!$L$12),IF(AND($B7="3-inch",ABS(DN7)&gt;'[2]NonRes - Report'!$L$14),(DN7+'[2]NonRes - Report'!$L$12),IF(AND($B7="4-inch",DN7&gt;'[2]NonRes - Report'!$M$14),(DN7-'[2]NonRes - Report'!$M$12),IF(AND($B7="4-inch",ABS(DN7)&gt;'[2]NonRes - Report'!$M$14),(DN7+'[2]NonRes - Report'!$M$12),IF(AND($B7="6-inch",DN7&gt;'[2]NonRes - Report'!$N$14),(DN7-'[2]NonRes - Report'!$N$12),IF(AND($B7="6-inch",ABS(DN7)&gt;'[2]NonRes - Report'!$N$14),(DN7+'[2]NonRes - Report'!$N$12),0))))))))))))))</f>
        <v>3900</v>
      </c>
      <c r="CE7" s="38">
        <f>IF(AND($B7="3/4-inch",DO7&gt;'[2]NonRes - Report'!$G$14),(DO7-'[2]NonRes - Report'!$G$12),IF(AND($B7="3/4-inch",ABS(DO7)&gt;'[2]NonRes - Report'!$G$14),(DO7+'[2]NonRes - Report'!$G$12),IF(AND($B7="1-inch",DO7&gt;'[2]NonRes - Report'!$I$14),(DO7-'[2]NonRes - Report'!$I$12),IF(AND($B7="1-inch",ABS(DO7)&gt;'[2]NonRes - Report'!$I$14),(DO7+'[2]NonRes - Report'!$I$12),IF(AND($B7="1 1/2-inch",DO7&gt;'[2]NonRes - Report'!$J$14),(DO7-'[2]NonRes - Report'!$J$12),IF(AND($B7="1 1/2-inch",ABS(DO7)&gt;'[2]NonRes - Report'!$J$14),(DO7+'[2]NonRes - Report'!$J$12),IF(AND($B7="2-inch",DO7&gt;'[2]NonRes - Report'!$K$14),(DO7-'[2]NonRes - Report'!$K$12),IF(AND($B7="2-inch",ABS(DO7)&gt;'[2]NonRes - Report'!$K$14),(DO7+'[2]NonRes - Report'!$K$12),IF(AND($B7="3-inch",DO7&gt;'[2]NonRes - Report'!$L$14),(DO7-'[2]NonRes - Report'!$L$12),IF(AND($B7="3-inch",ABS(DO7)&gt;'[2]NonRes - Report'!$L$14),(DO7+'[2]NonRes - Report'!$L$12),IF(AND($B7="4-inch",DO7&gt;'[2]NonRes - Report'!$M$14),(DO7-'[2]NonRes - Report'!$M$12),IF(AND($B7="4-inch",ABS(DO7)&gt;'[2]NonRes - Report'!$M$14),(DO7+'[2]NonRes - Report'!$M$12),IF(AND($B7="6-inch",DO7&gt;'[2]NonRes - Report'!$N$14),(DO7-'[2]NonRes - Report'!$N$12),IF(AND($B7="6-inch",ABS(DO7)&gt;'[2]NonRes - Report'!$N$14),(DO7+'[2]NonRes - Report'!$N$12),0))))))))))))))</f>
        <v>15400</v>
      </c>
      <c r="CF7" s="38">
        <f>IF(AND($B7="3/4-inch",DP7&gt;'[2]NonRes - Report'!$G$14),(DP7-'[2]NonRes - Report'!$G$12),IF(AND($B7="3/4-inch",ABS(DP7)&gt;'[2]NonRes - Report'!$G$14),(DP7+'[2]NonRes - Report'!$G$12),IF(AND($B7="1-inch",DP7&gt;'[2]NonRes - Report'!$I$14),(DP7-'[2]NonRes - Report'!$I$12),IF(AND($B7="1-inch",ABS(DP7)&gt;'[2]NonRes - Report'!$I$14),(DP7+'[2]NonRes - Report'!$I$12),IF(AND($B7="1 1/2-inch",DP7&gt;'[2]NonRes - Report'!$J$14),(DP7-'[2]NonRes - Report'!$J$12),IF(AND($B7="1 1/2-inch",ABS(DP7)&gt;'[2]NonRes - Report'!$J$14),(DP7+'[2]NonRes - Report'!$J$12),IF(AND($B7="2-inch",DP7&gt;'[2]NonRes - Report'!$K$14),(DP7-'[2]NonRes - Report'!$K$12),IF(AND($B7="2-inch",ABS(DP7)&gt;'[2]NonRes - Report'!$K$14),(DP7+'[2]NonRes - Report'!$K$12),IF(AND($B7="3-inch",DP7&gt;'[2]NonRes - Report'!$L$14),(DP7-'[2]NonRes - Report'!$L$12),IF(AND($B7="3-inch",ABS(DP7)&gt;'[2]NonRes - Report'!$L$14),(DP7+'[2]NonRes - Report'!$L$12),IF(AND($B7="4-inch",DP7&gt;'[2]NonRes - Report'!$M$14),(DP7-'[2]NonRes - Report'!$M$12),IF(AND($B7="4-inch",ABS(DP7)&gt;'[2]NonRes - Report'!$M$14),(DP7+'[2]NonRes - Report'!$M$12),IF(AND($B7="6-inch",DP7&gt;'[2]NonRes - Report'!$N$14),(DP7-'[2]NonRes - Report'!$N$12),IF(AND($B7="6-inch",ABS(DP7)&gt;'[2]NonRes - Report'!$N$14),(DP7+'[2]NonRes - Report'!$N$12),0))))))))))))))</f>
        <v>25200</v>
      </c>
      <c r="CG7" s="38">
        <f>IF(AND($B7="3/4-inch",DQ7&gt;'[2]NonRes - Report'!$G$14),(DQ7-'[2]NonRes - Report'!$G$12),IF(AND($B7="3/4-inch",ABS(DQ7)&gt;'[2]NonRes - Report'!$G$14),(DQ7+'[2]NonRes - Report'!$G$12),IF(AND($B7="1-inch",DQ7&gt;'[2]NonRes - Report'!$I$14),(DQ7-'[2]NonRes - Report'!$I$12),IF(AND($B7="1-inch",ABS(DQ7)&gt;'[2]NonRes - Report'!$I$14),(DQ7+'[2]NonRes - Report'!$I$12),IF(AND($B7="1 1/2-inch",DQ7&gt;'[2]NonRes - Report'!$J$14),(DQ7-'[2]NonRes - Report'!$J$12),IF(AND($B7="1 1/2-inch",ABS(DQ7)&gt;'[2]NonRes - Report'!$J$14),(DQ7+'[2]NonRes - Report'!$J$12),IF(AND($B7="2-inch",DQ7&gt;'[2]NonRes - Report'!$K$14),(DQ7-'[2]NonRes - Report'!$K$12),IF(AND($B7="2-inch",ABS(DQ7)&gt;'[2]NonRes - Report'!$K$14),(DQ7+'[2]NonRes - Report'!$K$12),IF(AND($B7="3-inch",DQ7&gt;'[2]NonRes - Report'!$L$14),(DQ7-'[2]NonRes - Report'!$L$12),IF(AND($B7="3-inch",ABS(DQ7)&gt;'[2]NonRes - Report'!$L$14),(DQ7+'[2]NonRes - Report'!$L$12),IF(AND($B7="4-inch",DQ7&gt;'[2]NonRes - Report'!$M$14),(DQ7-'[2]NonRes - Report'!$M$12),IF(AND($B7="4-inch",ABS(DQ7)&gt;'[2]NonRes - Report'!$M$14),(DQ7+'[2]NonRes - Report'!$M$12),IF(AND($B7="6-inch",DQ7&gt;'[2]NonRes - Report'!$N$14),(DQ7-'[2]NonRes - Report'!$N$12),IF(AND($B7="6-inch",ABS(DQ7)&gt;'[2]NonRes - Report'!$N$14),(DQ7+'[2]NonRes - Report'!$N$12),0))))))))))))))</f>
        <v>36400</v>
      </c>
      <c r="CH7" s="38">
        <f>IF(AND($B7="3/4-inch",DR7&gt;'[2]NonRes - Report'!$G$14),(DR7-'[2]NonRes - Report'!$G$12),IF(AND($B7="3/4-inch",ABS(DR7)&gt;'[2]NonRes - Report'!$G$14),(DR7+'[2]NonRes - Report'!$G$12),IF(AND($B7="1-inch",DR7&gt;'[2]NonRes - Report'!$I$14),(DR7-'[2]NonRes - Report'!$I$12),IF(AND($B7="1-inch",ABS(DR7)&gt;'[2]NonRes - Report'!$I$14),(DR7+'[2]NonRes - Report'!$I$12),IF(AND($B7="1 1/2-inch",DR7&gt;'[2]NonRes - Report'!$J$14),(DR7-'[2]NonRes - Report'!$J$12),IF(AND($B7="1 1/2-inch",ABS(DR7)&gt;'[2]NonRes - Report'!$J$14),(DR7+'[2]NonRes - Report'!$J$12),IF(AND($B7="2-inch",DR7&gt;'[2]NonRes - Report'!$K$14),(DR7-'[2]NonRes - Report'!$K$12),IF(AND($B7="2-inch",ABS(DR7)&gt;'[2]NonRes - Report'!$K$14),(DR7+'[2]NonRes - Report'!$K$12),IF(AND($B7="3-inch",DR7&gt;'[2]NonRes - Report'!$L$14),(DR7-'[2]NonRes - Report'!$L$12),IF(AND($B7="3-inch",ABS(DR7)&gt;'[2]NonRes - Report'!$L$14),(DR7+'[2]NonRes - Report'!$L$12),IF(AND($B7="4-inch",DR7&gt;'[2]NonRes - Report'!$M$14),(DR7-'[2]NonRes - Report'!$M$12),IF(AND($B7="4-inch",ABS(DR7)&gt;'[2]NonRes - Report'!$M$14),(DR7+'[2]NonRes - Report'!$M$12),IF(AND($B7="6-inch",DR7&gt;'[2]NonRes - Report'!$N$14),(DR7-'[2]NonRes - Report'!$N$12),IF(AND($B7="6-inch",ABS(DR7)&gt;'[2]NonRes - Report'!$N$14),(DR7+'[2]NonRes - Report'!$N$12),0))))))))))))))</f>
        <v>13300</v>
      </c>
      <c r="CI7" s="38">
        <f>IF(AND($B7="3/4-inch",DS7&gt;'[2]NonRes - Report'!$G$14),(DS7-'[2]NonRes - Report'!$G$12),IF(AND($B7="3/4-inch",ABS(DS7)&gt;'[2]NonRes - Report'!$G$14),(DS7+'[2]NonRes - Report'!$G$12),IF(AND($B7="1-inch",DS7&gt;'[2]NonRes - Report'!$I$14),(DS7-'[2]NonRes - Report'!$I$12),IF(AND($B7="1-inch",ABS(DS7)&gt;'[2]NonRes - Report'!$I$14),(DS7+'[2]NonRes - Report'!$I$12),IF(AND($B7="1 1/2-inch",DS7&gt;'[2]NonRes - Report'!$J$14),(DS7-'[2]NonRes - Report'!$J$12),IF(AND($B7="1 1/2-inch",ABS(DS7)&gt;'[2]NonRes - Report'!$J$14),(DS7+'[2]NonRes - Report'!$J$12),IF(AND($B7="2-inch",DS7&gt;'[2]NonRes - Report'!$K$14),(DS7-'[2]NonRes - Report'!$K$12),IF(AND($B7="2-inch",ABS(DS7)&gt;'[2]NonRes - Report'!$K$14),(DS7+'[2]NonRes - Report'!$K$12),IF(AND($B7="3-inch",DS7&gt;'[2]NonRes - Report'!$L$14),(DS7-'[2]NonRes - Report'!$L$12),IF(AND($B7="3-inch",ABS(DS7)&gt;'[2]NonRes - Report'!$L$14),(DS7+'[2]NonRes - Report'!$L$12),IF(AND($B7="4-inch",DS7&gt;'[2]NonRes - Report'!$M$14),(DS7-'[2]NonRes - Report'!$M$12),IF(AND($B7="4-inch",ABS(DS7)&gt;'[2]NonRes - Report'!$M$14),(DS7+'[2]NonRes - Report'!$M$12),IF(AND($B7="6-inch",DS7&gt;'[2]NonRes - Report'!$N$14),(DS7-'[2]NonRes - Report'!$N$12),IF(AND($B7="6-inch",ABS(DS7)&gt;'[2]NonRes - Report'!$N$14),(DS7+'[2]NonRes - Report'!$N$12),0))))))))))))))</f>
        <v>13300</v>
      </c>
      <c r="CJ7" s="38">
        <f>IF(AND($B7="3/4-inch",DT7&gt;'[2]NonRes - Report'!$G$14),(DT7-'[2]NonRes - Report'!$G$12),IF(AND($B7="3/4-inch",ABS(DT7)&gt;'[2]NonRes - Report'!$G$14),(DT7+'[2]NonRes - Report'!$G$12),IF(AND($B7="1-inch",DT7&gt;'[2]NonRes - Report'!$I$14),(DT7-'[2]NonRes - Report'!$I$12),IF(AND($B7="1-inch",ABS(DT7)&gt;'[2]NonRes - Report'!$I$14),(DT7+'[2]NonRes - Report'!$I$12),IF(AND($B7="1 1/2-inch",DT7&gt;'[2]NonRes - Report'!$J$14),(DT7-'[2]NonRes - Report'!$J$12),IF(AND($B7="1 1/2-inch",ABS(DT7)&gt;'[2]NonRes - Report'!$J$14),(DT7+'[2]NonRes - Report'!$J$12),IF(AND($B7="2-inch",DT7&gt;'[2]NonRes - Report'!$K$14),(DT7-'[2]NonRes - Report'!$K$12),IF(AND($B7="2-inch",ABS(DT7)&gt;'[2]NonRes - Report'!$K$14),(DT7+'[2]NonRes - Report'!$K$12),IF(AND($B7="3-inch",DT7&gt;'[2]NonRes - Report'!$L$14),(DT7-'[2]NonRes - Report'!$L$12),IF(AND($B7="3-inch",ABS(DT7)&gt;'[2]NonRes - Report'!$L$14),(DT7+'[2]NonRes - Report'!$L$12),IF(AND($B7="4-inch",DT7&gt;'[2]NonRes - Report'!$M$14),(DT7-'[2]NonRes - Report'!$M$12),IF(AND($B7="4-inch",ABS(DT7)&gt;'[2]NonRes - Report'!$M$14),(DT7+'[2]NonRes - Report'!$M$12),IF(AND($B7="6-inch",DT7&gt;'[2]NonRes - Report'!$N$14),(DT7-'[2]NonRes - Report'!$N$12),IF(AND($B7="6-inch",ABS(DT7)&gt;'[2]NonRes - Report'!$N$14),(DT7+'[2]NonRes - Report'!$N$12),0))))))))))))))</f>
        <v>0</v>
      </c>
      <c r="CK7" s="39">
        <f>IF(AND($B7="3/4-inch",DU7&gt;'[2]NonRes - Report'!$G$14),(DU7-'[2]NonRes - Report'!$G$12),IF(AND($B7="3/4-inch",ABS(DU7)&gt;'[2]NonRes - Report'!$G$14),(DU7+'[2]NonRes - Report'!$G$12),IF(AND($B7="1-inch",DU7&gt;'[2]NonRes - Report'!$I$14),(DU7-'[2]NonRes - Report'!$I$12),IF(AND($B7="1-inch",ABS(DU7)&gt;'[2]NonRes - Report'!$I$14),(DU7+'[2]NonRes - Report'!$I$12),IF(AND($B7="1 1/2-inch",DU7&gt;'[2]NonRes - Report'!$J$14),(DU7-'[2]NonRes - Report'!$J$12),IF(AND($B7="1 1/2-inch",ABS(DU7)&gt;'[2]NonRes - Report'!$J$14),(DU7+'[2]NonRes - Report'!$J$12),IF(AND($B7="2-inch",DU7&gt;'[2]NonRes - Report'!$K$14),(DU7-'[2]NonRes - Report'!$K$12),IF(AND($B7="2-inch",ABS(DU7)&gt;'[2]NonRes - Report'!$K$14),(DU7+'[2]NonRes - Report'!$K$12),IF(AND($B7="3-inch",DU7&gt;'[2]NonRes - Report'!$L$14),(DU7-'[2]NonRes - Report'!$L$12),IF(AND($B7="3-inch",ABS(DU7)&gt;'[2]NonRes - Report'!$L$14),(DU7+'[2]NonRes - Report'!$L$12),IF(AND($B7="4-inch",DU7&gt;'[2]NonRes - Report'!$M$14),(DU7-'[2]NonRes - Report'!$M$12),IF(AND($B7="4-inch",ABS(DU7)&gt;'[2]NonRes - Report'!$M$14),(DU7+'[2]NonRes - Report'!$M$12),IF(AND($B7="6-inch",DU7&gt;'[2]NonRes - Report'!$N$14),(DU7-'[2]NonRes - Report'!$N$12),IF(AND($B7="6-inch",ABS(DU7)&gt;'[2]NonRes - Report'!$N$14),(DU7+'[2]NonRes - Report'!$N$12),0))))))))))))))</f>
        <v>0</v>
      </c>
      <c r="CL7" s="40">
        <f>IF(AND(BZ7&lt;1, ABS(BZ7)&lt;1),0,BZ7/'[2]NonRes - Report'!$I$22*'[2]NonRes - Report'!$E$14)</f>
        <v>0</v>
      </c>
      <c r="CM7" s="40">
        <f>IF(AND(CA7&lt;1, ABS(CA7)&lt;1),0,CA7/'[2]NonRes - Report'!$I$22*'[2]NonRes - Report'!$E$14)</f>
        <v>62.349999999999994</v>
      </c>
      <c r="CN7" s="40">
        <f>IF(AND(CB7&lt;1, ABS(CB7)&lt;1),0,CB7/'[2]NonRes - Report'!$I$22*'[2]NonRes - Report'!$E$14)</f>
        <v>12.899999999999999</v>
      </c>
      <c r="CO7" s="40">
        <f>IF(AND(CC7&lt;1, ABS(CC7)&lt;1),0,CC7/'[2]NonRes - Report'!$I$22*'[2]NonRes - Report'!$E$14)</f>
        <v>0</v>
      </c>
      <c r="CP7" s="40">
        <f>IF(AND(CD7&lt;1, ABS(CD7)&lt;1),0,CD7/'[2]NonRes - Report'!$I$22*'[2]NonRes - Report'!$E$14)</f>
        <v>83.85</v>
      </c>
      <c r="CQ7" s="40">
        <f>IF(AND(CE7&lt;1, ABS(CE7)&lt;1),0,CE7/'[2]NonRes - Report'!$I$22*'[2]NonRes - Report'!$E$14)</f>
        <v>331.09999999999997</v>
      </c>
      <c r="CR7" s="40">
        <f>IF(AND(CF7&lt;1, ABS(CF7)&lt;1),0,CF7/'[2]NonRes - Report'!$I$22*'[2]NonRes - Report'!$E$14)</f>
        <v>541.79999999999995</v>
      </c>
      <c r="CS7" s="40">
        <f>IF(AND(CG7&lt;1, ABS(CG7)&lt;1),0,CG7/'[2]NonRes - Report'!$I$22*'[2]NonRes - Report'!$E$14)</f>
        <v>782.6</v>
      </c>
      <c r="CT7" s="40">
        <f>IF(AND(CH7&lt;1, ABS(CH7)&lt;1),0,CH7/'[2]NonRes - Report'!$I$22*'[2]NonRes - Report'!$E$14)</f>
        <v>285.95</v>
      </c>
      <c r="CU7" s="40">
        <f>IF(AND(CI7&lt;1, ABS(CI7)&lt;1),0,CI7/'[2]NonRes - Report'!$I$22*'[2]NonRes - Report'!$E$14)</f>
        <v>285.95</v>
      </c>
      <c r="CV7" s="40">
        <f>IF(AND(CJ7&lt;1, ABS(CJ7)&lt;1),0,CJ7/'[2]NonRes - Report'!$I$22*'[2]NonRes - Report'!$E$14)</f>
        <v>0</v>
      </c>
      <c r="CW7" s="41">
        <f>IF(AND(CK7&lt;1, ABS(CK7)&lt;1),0,CK7/'[2]NonRes - Report'!$I$22*'[2]NonRes - Report'!$E$14)</f>
        <v>0</v>
      </c>
      <c r="CX7" s="40">
        <f t="shared" si="2"/>
        <v>73.6875</v>
      </c>
      <c r="CY7" s="40">
        <f t="shared" si="3"/>
        <v>179.53749999999999</v>
      </c>
      <c r="CZ7" s="40">
        <f t="shared" si="4"/>
        <v>130.08750000000001</v>
      </c>
      <c r="DA7" s="40">
        <f t="shared" si="5"/>
        <v>67.6875</v>
      </c>
      <c r="DB7" s="40">
        <f t="shared" si="6"/>
        <v>201.03749999999999</v>
      </c>
      <c r="DC7" s="40">
        <f t="shared" si="7"/>
        <v>448.28749999999997</v>
      </c>
      <c r="DD7" s="40">
        <f t="shared" si="8"/>
        <v>658.98749999999995</v>
      </c>
      <c r="DE7" s="40">
        <f t="shared" si="9"/>
        <v>899.78750000000002</v>
      </c>
      <c r="DF7" s="40">
        <f t="shared" si="10"/>
        <v>403.13749999999999</v>
      </c>
      <c r="DG7" s="40">
        <f t="shared" si="11"/>
        <v>403.13749999999999</v>
      </c>
      <c r="DH7" s="40">
        <f t="shared" si="12"/>
        <v>85.6875</v>
      </c>
      <c r="DI7" s="41">
        <f t="shared" si="13"/>
        <v>79.6875</v>
      </c>
      <c r="DJ7" s="38">
        <f t="shared" si="14"/>
        <v>4600</v>
      </c>
      <c r="DK7" s="38">
        <f t="shared" si="15"/>
        <v>10400</v>
      </c>
      <c r="DL7" s="38">
        <f t="shared" si="16"/>
        <v>8100</v>
      </c>
      <c r="DM7" s="38">
        <f t="shared" si="17"/>
        <v>4200</v>
      </c>
      <c r="DN7" s="38">
        <f t="shared" si="18"/>
        <v>11400</v>
      </c>
      <c r="DO7" s="38">
        <f t="shared" si="19"/>
        <v>22900</v>
      </c>
      <c r="DP7" s="38">
        <f t="shared" si="20"/>
        <v>32700</v>
      </c>
      <c r="DQ7" s="38">
        <f t="shared" si="21"/>
        <v>43900</v>
      </c>
      <c r="DR7" s="38">
        <f t="shared" si="22"/>
        <v>20800</v>
      </c>
      <c r="DS7" s="38">
        <f t="shared" si="23"/>
        <v>20800</v>
      </c>
      <c r="DT7" s="38">
        <f t="shared" si="24"/>
        <v>5400</v>
      </c>
      <c r="DU7" s="39">
        <f t="shared" si="25"/>
        <v>5000</v>
      </c>
      <c r="DV7" s="38">
        <f>IF($B7="3/4-inch",'[2]NonRes - Report'!$G$9, IF($B7="1-inch",'[2]NonRes - Report'!$G$9*'[2]NonRes - Report'!$I$19,IF($B7="1 1/2-inch", '[2]NonRes - Report'!$G$9*'[2]NonRes - Report'!$J$19,IF($B7="2-inch",'[2]NonRes - Report'!$G$9*'[2]NonRes - Report'!$K$19,IF($B7="3-inch",'[2]NonRes - Report'!$G$9*'[2]NonRes - Report'!$L$19,IF($B7="4-inch",'[2]NonRes - Report'!$G$9*'[2]NonRes - Report'!$M$19,IF($B7="6-inch",'[2]NonRes - Report'!$G$9*'[2]NonRes - Report'!$N$19, 0)))))))</f>
        <v>0</v>
      </c>
      <c r="DW7" s="38">
        <f>IF($B7="3/4-inch",'[2]NonRes - Report'!$G$9, IF($B7="1-inch",'[2]NonRes - Report'!$G$9*'[2]NonRes - Report'!$I$19,IF($B7="1 1/2-inch", '[2]NonRes - Report'!$G$9*'[2]NonRes - Report'!$J$19,IF($B7="2-inch",'[2]NonRes - Report'!$G$9*'[2]NonRes - Report'!$K$19,IF($B7="3-inch",'[2]NonRes - Report'!$G$9*'[2]NonRes - Report'!$L$19,IF($B7="4-inch",'[2]NonRes - Report'!$G$9*'[2]NonRes - Report'!$M$19,IF($B7="6-inch",'[2]NonRes - Report'!$G$9*'[2]NonRes - Report'!$N$19, 0)))))))</f>
        <v>0</v>
      </c>
      <c r="DX7" s="38">
        <f>IF($B7="3/4-inch",'[2]NonRes - Report'!$G$9, IF($B7="1-inch",'[2]NonRes - Report'!$G$9*'[2]NonRes - Report'!$I$19,IF($B7="1 1/2-inch", '[2]NonRes - Report'!$G$9*'[2]NonRes - Report'!$J$19,IF($B7="2-inch",'[2]NonRes - Report'!$G$9*'[2]NonRes - Report'!$K$19,IF($B7="3-inch",'[2]NonRes - Report'!$G$9*'[2]NonRes - Report'!$L$19,IF($B7="4-inch",'[2]NonRes - Report'!$G$9*'[2]NonRes - Report'!$M$19,IF($B7="6-inch",'[2]NonRes - Report'!$G$9*'[2]NonRes - Report'!$N$19, 0)))))))</f>
        <v>0</v>
      </c>
      <c r="DY7" s="38">
        <f>IF($B7="3/4-inch",'[2]NonRes - Report'!$G$9, IF($B7="1-inch",'[2]NonRes - Report'!$G$9*'[2]NonRes - Report'!$I$19,IF($B7="1 1/2-inch", '[2]NonRes - Report'!$G$9*'[2]NonRes - Report'!$J$19,IF($B7="2-inch",'[2]NonRes - Report'!$G$9*'[2]NonRes - Report'!$K$19,IF($B7="3-inch",'[2]NonRes - Report'!$G$9*'[2]NonRes - Report'!$L$19,IF($B7="4-inch",'[2]NonRes - Report'!$G$9*'[2]NonRes - Report'!$M$19,IF($B7="6-inch",'[2]NonRes - Report'!$G$9*'[2]NonRes - Report'!$N$19, 0)))))))</f>
        <v>0</v>
      </c>
      <c r="DZ7" s="38">
        <f>IF($B7="3/4-inch",'[2]NonRes - Report'!$G$9, IF($B7="1-inch",'[2]NonRes - Report'!$G$9*'[2]NonRes - Report'!$I$19,IF($B7="1 1/2-inch", '[2]NonRes - Report'!$G$9*'[2]NonRes - Report'!$J$19,IF($B7="2-inch",'[2]NonRes - Report'!$G$9*'[2]NonRes - Report'!$K$19,IF($B7="3-inch",'[2]NonRes - Report'!$G$9*'[2]NonRes - Report'!$L$19,IF($B7="4-inch",'[2]NonRes - Report'!$G$9*'[2]NonRes - Report'!$M$19,IF($B7="6-inch",'[2]NonRes - Report'!$G$9*'[2]NonRes - Report'!$N$19, 0)))))))</f>
        <v>0</v>
      </c>
      <c r="EA7" s="38">
        <f>IF($B7="3/4-inch",'[2]NonRes - Report'!$G$9, IF($B7="1-inch",'[2]NonRes - Report'!$G$9*'[2]NonRes - Report'!$I$19,IF($B7="1 1/2-inch", '[2]NonRes - Report'!$G$9*'[2]NonRes - Report'!$J$19,IF($B7="2-inch",'[2]NonRes - Report'!$G$9*'[2]NonRes - Report'!$K$19,IF($B7="3-inch",'[2]NonRes - Report'!$G$9*'[2]NonRes - Report'!$L$19,IF($B7="4-inch",'[2]NonRes - Report'!$G$9*'[2]NonRes - Report'!$M$19,IF($B7="6-inch",'[2]NonRes - Report'!$G$9*'[2]NonRes - Report'!$N$19, 0)))))))</f>
        <v>0</v>
      </c>
      <c r="EB7" s="38">
        <f>IF($B7="3/4-inch",'[2]NonRes - Report'!$G$9, IF($B7="1-inch",'[2]NonRes - Report'!$G$9*'[2]NonRes - Report'!$I$19,IF($B7="1 1/2-inch", '[2]NonRes - Report'!$G$9*'[2]NonRes - Report'!$J$19,IF($B7="2-inch",'[2]NonRes - Report'!$G$9*'[2]NonRes - Report'!$K$19,IF($B7="3-inch",'[2]NonRes - Report'!$G$9*'[2]NonRes - Report'!$L$19,IF($B7="4-inch",'[2]NonRes - Report'!$G$9*'[2]NonRes - Report'!$M$19,IF($B7="6-inch",'[2]NonRes - Report'!$G$9*'[2]NonRes - Report'!$N$19, 0)))))))</f>
        <v>0</v>
      </c>
      <c r="EC7" s="38">
        <f>IF($B7="3/4-inch",'[2]NonRes - Report'!$G$9, IF($B7="1-inch",'[2]NonRes - Report'!$G$9*'[2]NonRes - Report'!$I$19,IF($B7="1 1/2-inch", '[2]NonRes - Report'!$G$9*'[2]NonRes - Report'!$J$19,IF($B7="2-inch",'[2]NonRes - Report'!$G$9*'[2]NonRes - Report'!$K$19,IF($B7="3-inch",'[2]NonRes - Report'!$G$9*'[2]NonRes - Report'!$L$19,IF($B7="4-inch",'[2]NonRes - Report'!$G$9*'[2]NonRes - Report'!$M$19,IF($B7="6-inch",'[2]NonRes - Report'!$G$9*'[2]NonRes - Report'!$N$19, 0)))))))</f>
        <v>0</v>
      </c>
      <c r="ED7" s="38">
        <f>IF($B7="3/4-inch",'[2]NonRes - Report'!$G$9, IF($B7="1-inch",'[2]NonRes - Report'!$G$9*'[2]NonRes - Report'!$I$19,IF($B7="1 1/2-inch", '[2]NonRes - Report'!$G$9*'[2]NonRes - Report'!$J$19,IF($B7="2-inch",'[2]NonRes - Report'!$G$9*'[2]NonRes - Report'!$K$19,IF($B7="3-inch",'[2]NonRes - Report'!$G$9*'[2]NonRes - Report'!$L$19,IF($B7="4-inch",'[2]NonRes - Report'!$G$9*'[2]NonRes - Report'!$M$19,IF($B7="6-inch",'[2]NonRes - Report'!$G$9*'[2]NonRes - Report'!$N$19, 0)))))))</f>
        <v>0</v>
      </c>
      <c r="EE7" s="38">
        <f>IF($B7="3/4-inch",'[2]NonRes - Report'!$G$9, IF($B7="1-inch",'[2]NonRes - Report'!$G$9*'[2]NonRes - Report'!$I$19,IF($B7="1 1/2-inch", '[2]NonRes - Report'!$G$9*'[2]NonRes - Report'!$J$19,IF($B7="2-inch",'[2]NonRes - Report'!$G$9*'[2]NonRes - Report'!$K$19,IF($B7="3-inch",'[2]NonRes - Report'!$G$9*'[2]NonRes - Report'!$L$19,IF($B7="4-inch",'[2]NonRes - Report'!$G$9*'[2]NonRes - Report'!$M$19,IF($B7="6-inch",'[2]NonRes - Report'!$G$9*'[2]NonRes - Report'!$N$19, 0)))))))</f>
        <v>0</v>
      </c>
      <c r="EF7" s="38">
        <f>IF($B7="3/4-inch",'[2]NonRes - Report'!$G$9, IF($B7="1-inch",'[2]NonRes - Report'!$G$9*'[2]NonRes - Report'!$I$19,IF($B7="1 1/2-inch", '[2]NonRes - Report'!$G$9*'[2]NonRes - Report'!$J$19,IF($B7="2-inch",'[2]NonRes - Report'!$G$9*'[2]NonRes - Report'!$K$19,IF($B7="3-inch",'[2]NonRes - Report'!$G$9*'[2]NonRes - Report'!$L$19,IF($B7="4-inch",'[2]NonRes - Report'!$G$9*'[2]NonRes - Report'!$M$19,IF($B7="6-inch",'[2]NonRes - Report'!$G$9*'[2]NonRes - Report'!$N$19, 0)))))))</f>
        <v>0</v>
      </c>
      <c r="EG7" s="39">
        <f>IF($B7="3/4-inch",'[2]NonRes - Report'!$G$9, IF($B7="1-inch",'[2]NonRes - Report'!$G$9*'[2]NonRes - Report'!$I$19,IF($B7="1 1/2-inch", '[2]NonRes - Report'!$G$9*'[2]NonRes - Report'!$J$19,IF($B7="2-inch",'[2]NonRes - Report'!$G$9*'[2]NonRes - Report'!$K$19,IF($B7="3-inch",'[2]NonRes - Report'!$G$9*'[2]NonRes - Report'!$L$19,IF($B7="4-inch",'[2]NonRes - Report'!$G$9*'[2]NonRes - Report'!$M$19,IF($B7="6-inch",'[2]NonRes - Report'!$G$9*'[2]NonRes - Report'!$N$19, 0)))))))</f>
        <v>0</v>
      </c>
      <c r="EH7" s="42"/>
      <c r="EI7" s="42"/>
      <c r="EJ7" s="42"/>
      <c r="EK7" s="42"/>
      <c r="EL7" s="42"/>
      <c r="EM7" s="42"/>
      <c r="EN7" s="42"/>
      <c r="EO7" s="42"/>
      <c r="EP7" s="42"/>
      <c r="EQ7" s="42"/>
      <c r="ER7" s="42"/>
      <c r="ES7" s="42"/>
    </row>
    <row r="8" spans="1:149" ht="15">
      <c r="A8" s="120" t="s">
        <v>87</v>
      </c>
      <c r="B8" s="34" t="str">
        <f>'[2]Input - NonRes'!A450</f>
        <v>2-inch</v>
      </c>
      <c r="C8" s="35">
        <f t="shared" si="0"/>
        <v>555.24999999999989</v>
      </c>
      <c r="D8" s="36">
        <f t="shared" si="1"/>
        <v>100</v>
      </c>
      <c r="E8" s="37">
        <f>IF('[2]NonRes - Report'!$K$22="Monthly",(AVERAGE(F8:Q8)),AVERAGE(F8,H8,J8,L8,N8,P8))</f>
        <v>8.3333333333333339</v>
      </c>
      <c r="F8" s="38">
        <f>IF('[2]Input - NonRes'!B450="", "", '[2]Input - NonRes'!B450)</f>
        <v>0</v>
      </c>
      <c r="G8" s="38">
        <f>IF('[2]Input - NonRes'!C450="","",'[2]Input - NonRes'!C450)</f>
        <v>100</v>
      </c>
      <c r="H8" s="38">
        <f>IF('[2]Input - NonRes'!D450="", "", '[2]Input - NonRes'!D450)</f>
        <v>0</v>
      </c>
      <c r="I8" s="38">
        <f>IF('[2]Input - NonRes'!E450="", "", '[2]Input - NonRes'!E450)</f>
        <v>0</v>
      </c>
      <c r="J8" s="38">
        <f>IF('[2]Input - NonRes'!F450="", "", '[2]Input - NonRes'!F450)</f>
        <v>0</v>
      </c>
      <c r="K8" s="38">
        <f>IF('[2]Input - NonRes'!G450="", "", '[2]Input - NonRes'!G450)</f>
        <v>0</v>
      </c>
      <c r="L8" s="38">
        <f>IF('[2]Input - NonRes'!H450="", "", '[2]Input - NonRes'!H450)</f>
        <v>0</v>
      </c>
      <c r="M8" s="38">
        <f>IF('[2]Input - NonRes'!I450="", "", '[2]Input - NonRes'!I450)</f>
        <v>0</v>
      </c>
      <c r="N8" s="38">
        <f>IF('[2]Input - NonRes'!J450="", "", '[2]Input - NonRes'!J450)</f>
        <v>0</v>
      </c>
      <c r="O8" s="38">
        <f>IF('[2]Input - NonRes'!K450="", "", '[2]Input - NonRes'!K450)</f>
        <v>0</v>
      </c>
      <c r="P8" s="38">
        <f>IF('[2]Input - NonRes'!L450="", "", '[2]Input - NonRes'!L450)</f>
        <v>0</v>
      </c>
      <c r="Q8" s="39">
        <f>IF('[2]Input - NonRes'!M450="", "", '[2]Input - NonRes'!M450)</f>
        <v>0</v>
      </c>
      <c r="R8" s="40">
        <f>IF(AND($B8="3/4-inch", NOT(F8=""),OR(F8&gt;=0, F8&lt;0)),'[2]NonRes - Report'!$E$9,IF(AND($B8="1-inch", NOT(F8=""),OR(F8&gt;=0, F8&lt;0)),'[2]NonRes - Report'!$I$9,IF(AND($B8="1 1/2-inch", NOT(F8=""),OR(F8&gt;=0, F8&lt;0)),'[2]NonRes - Report'!$J$9,IF(AND($B8="2-inch", NOT(F8=""),OR(F8&gt;=0, F8&lt;0)),'[2]NonRes - Report'!$K$9,IF(AND($B8="3-inch", NOT(F8=""),OR(F8&gt;=0, F8&lt;0)),'[2]NonRes - Report'!$L$9,IF(AND($B8="4-inch", NOT(F8=""),OR(F8&gt;=0, F8&lt;0)),'[2]NonRes - Report'!$M$9,IF(AND($B8="6-inch", NOT(F8=""),OR(F8&gt;=0, F8&lt;0)),'[2]NonRes - Report'!$N$9, 0)))))))</f>
        <v>46.2</v>
      </c>
      <c r="S8" s="40">
        <f>IF(AND($B8="3/4-inch", NOT(G8=""),OR(G8&gt;=0, G8&lt;0)),'[2]NonRes - Report'!$E$9,IF(AND($B8="1-inch", NOT(G8=""),OR(G8&gt;=0, G8&lt;0)),'[2]NonRes - Report'!$I$9,IF(AND($B8="1 1/2-inch", NOT(G8=""),OR(G8&gt;=0, G8&lt;0)),'[2]NonRes - Report'!$J$9,IF(AND($B8="2-inch", NOT(G8=""),OR(G8&gt;=0, G8&lt;0)),'[2]NonRes - Report'!$K$9,IF(AND($B8="3-inch", NOT(G8=""),OR(G8&gt;=0, G8&lt;0)),'[2]NonRes - Report'!$L$9,IF(AND($B8="4-inch", NOT(G8=""),OR(G8&gt;=0, G8&lt;0)),'[2]NonRes - Report'!$M$9,IF(AND($B8="6-inch", NOT(G8=""),OR(G8&gt;=0, G8&lt;0)),'[2]NonRes - Report'!$N$9, 0)))))))</f>
        <v>46.2</v>
      </c>
      <c r="T8" s="40">
        <f>IF(AND($B8="3/4-inch", NOT(H8=""),OR(H8&gt;=0, H8&lt;0)),'[2]NonRes - Report'!$E$9,IF(AND($B8="1-inch", NOT(H8=""),OR(H8&gt;=0, H8&lt;0)),'[2]NonRes - Report'!$I$9,IF(AND($B8="1 1/2-inch", NOT(H8=""),OR(H8&gt;=0, H8&lt;0)),'[2]NonRes - Report'!$J$9,IF(AND($B8="2-inch", NOT(H8=""),OR(H8&gt;=0, H8&lt;0)),'[2]NonRes - Report'!$K$9,IF(AND($B8="3-inch", NOT(H8=""),OR(H8&gt;=0, H8&lt;0)),'[2]NonRes - Report'!$L$9,IF(AND($B8="4-inch", NOT(H8=""),OR(H8&gt;=0, H8&lt;0)),'[2]NonRes - Report'!$M$9,IF(AND($B8="6-inch", NOT(H8=""),OR(H8&gt;=0, H8&lt;0)),'[2]NonRes - Report'!$N$9, 0)))))))</f>
        <v>46.2</v>
      </c>
      <c r="U8" s="40">
        <f>IF(AND($B8="3/4-inch", NOT(I8=""),OR(I8&gt;=0, I8&lt;0)),'[2]NonRes - Report'!$E$9,IF(AND($B8="1-inch", NOT(I8=""),OR(I8&gt;=0, I8&lt;0)),'[2]NonRes - Report'!$I$9,IF(AND($B8="1 1/2-inch", NOT(I8=""),OR(I8&gt;=0, I8&lt;0)),'[2]NonRes - Report'!$J$9,IF(AND($B8="2-inch", NOT(I8=""),OR(I8&gt;=0, I8&lt;0)),'[2]NonRes - Report'!$K$9,IF(AND($B8="3-inch", NOT(I8=""),OR(I8&gt;=0, I8&lt;0)),'[2]NonRes - Report'!$L$9,IF(AND($B8="4-inch", NOT(I8=""),OR(I8&gt;=0, I8&lt;0)),'[2]NonRes - Report'!$M$9,IF(AND($B8="6-inch", NOT(I8=""),OR(I8&gt;=0, I8&lt;0)),'[2]NonRes - Report'!$N$9, 0)))))))</f>
        <v>46.2</v>
      </c>
      <c r="V8" s="40">
        <f>IF(AND($B8="3/4-inch", NOT(J8=""),OR(J8&gt;=0, J8&lt;0)),'[2]NonRes - Report'!$E$9,IF(AND($B8="1-inch", NOT(J8=""),OR(J8&gt;=0, J8&lt;0)),'[2]NonRes - Report'!$I$9,IF(AND($B8="1 1/2-inch", NOT(J8=""),OR(J8&gt;=0, J8&lt;0)),'[2]NonRes - Report'!$J$9,IF(AND($B8="2-inch", NOT(J8=""),OR(J8&gt;=0, J8&lt;0)),'[2]NonRes - Report'!$K$9,IF(AND($B8="3-inch", NOT(J8=""),OR(J8&gt;=0, J8&lt;0)),'[2]NonRes - Report'!$L$9,IF(AND($B8="4-inch", NOT(J8=""),OR(J8&gt;=0, J8&lt;0)),'[2]NonRes - Report'!$M$9,IF(AND($B8="6-inch", NOT(J8=""),OR(J8&gt;=0, J8&lt;0)),'[2]NonRes - Report'!$N$9, 0)))))))</f>
        <v>46.2</v>
      </c>
      <c r="W8" s="40">
        <f>IF(AND($B8="3/4-inch", NOT(K8=""),OR(K8&gt;=0, K8&lt;0)),'[2]NonRes - Report'!$E$9,IF(AND($B8="1-inch", NOT(K8=""),OR(K8&gt;=0, K8&lt;0)),'[2]NonRes - Report'!$I$9,IF(AND($B8="1 1/2-inch", NOT(K8=""),OR(K8&gt;=0, K8&lt;0)),'[2]NonRes - Report'!$J$9,IF(AND($B8="2-inch", NOT(K8=""),OR(K8&gt;=0, K8&lt;0)),'[2]NonRes - Report'!$K$9,IF(AND($B8="3-inch", NOT(K8=""),OR(K8&gt;=0, K8&lt;0)),'[2]NonRes - Report'!$L$9,IF(AND($B8="4-inch", NOT(K8=""),OR(K8&gt;=0, K8&lt;0)),'[2]NonRes - Report'!$M$9,IF(AND($B8="6-inch", NOT(K8=""),OR(K8&gt;=0, K8&lt;0)),'[2]NonRes - Report'!$N$9, 0)))))))</f>
        <v>46.2</v>
      </c>
      <c r="X8" s="40">
        <f>IF(AND($B8="3/4-inch", NOT(L8=""),OR(L8&gt;=0, L8&lt;0)),'[2]NonRes - Report'!$E$9,IF(AND($B8="1-inch", NOT(L8=""),OR(L8&gt;=0, L8&lt;0)),'[2]NonRes - Report'!$I$9,IF(AND($B8="1 1/2-inch", NOT(L8=""),OR(L8&gt;=0, L8&lt;0)),'[2]NonRes - Report'!$J$9,IF(AND($B8="2-inch", NOT(L8=""),OR(L8&gt;=0, L8&lt;0)),'[2]NonRes - Report'!$K$9,IF(AND($B8="3-inch", NOT(L8=""),OR(L8&gt;=0, L8&lt;0)),'[2]NonRes - Report'!$L$9,IF(AND($B8="4-inch", NOT(L8=""),OR(L8&gt;=0, L8&lt;0)),'[2]NonRes - Report'!$M$9,IF(AND($B8="6-inch", NOT(L8=""),OR(L8&gt;=0, L8&lt;0)),'[2]NonRes - Report'!$N$9, 0)))))))</f>
        <v>46.2</v>
      </c>
      <c r="Y8" s="40">
        <f>IF(AND($B8="3/4-inch", NOT(M8=""),OR(M8&gt;=0, M8&lt;0)),'[2]NonRes - Report'!$E$9,IF(AND($B8="1-inch", NOT(M8=""),OR(M8&gt;=0, M8&lt;0)),'[2]NonRes - Report'!$I$9,IF(AND($B8="1 1/2-inch", NOT(M8=""),OR(M8&gt;=0, M8&lt;0)),'[2]NonRes - Report'!$J$9,IF(AND($B8="2-inch", NOT(M8=""),OR(M8&gt;=0, M8&lt;0)),'[2]NonRes - Report'!$K$9,IF(AND($B8="3-inch", NOT(M8=""),OR(M8&gt;=0, M8&lt;0)),'[2]NonRes - Report'!$L$9,IF(AND($B8="4-inch", NOT(M8=""),OR(M8&gt;=0, M8&lt;0)),'[2]NonRes - Report'!$M$9,IF(AND($B8="6-inch", NOT(M8=""),OR(M8&gt;=0, M8&lt;0)),'[2]NonRes - Report'!$N$9, 0)))))))</f>
        <v>46.2</v>
      </c>
      <c r="Z8" s="40">
        <f>IF(AND($B8="3/4-inch", NOT(N8=""),OR(N8&gt;=0, N8&lt;0)),'[2]NonRes - Report'!$E$9,IF(AND($B8="1-inch", NOT(N8=""),OR(N8&gt;=0, N8&lt;0)),'[2]NonRes - Report'!$I$9,IF(AND($B8="1 1/2-inch", NOT(N8=""),OR(N8&gt;=0, N8&lt;0)),'[2]NonRes - Report'!$J$9,IF(AND($B8="2-inch", NOT(N8=""),OR(N8&gt;=0, N8&lt;0)),'[2]NonRes - Report'!$K$9,IF(AND($B8="3-inch", NOT(N8=""),OR(N8&gt;=0, N8&lt;0)),'[2]NonRes - Report'!$L$9,IF(AND($B8="4-inch", NOT(N8=""),OR(N8&gt;=0, N8&lt;0)),'[2]NonRes - Report'!$M$9,IF(AND($B8="6-inch", NOT(N8=""),OR(N8&gt;=0, N8&lt;0)),'[2]NonRes - Report'!$N$9, 0)))))))</f>
        <v>46.2</v>
      </c>
      <c r="AA8" s="40">
        <f>IF(AND($B8="3/4-inch", NOT(O8=""),OR(O8&gt;=0, O8&lt;0)),'[2]NonRes - Report'!$E$9,IF(AND($B8="1-inch", NOT(O8=""),OR(O8&gt;=0, O8&lt;0)),'[2]NonRes - Report'!$I$9,IF(AND($B8="1 1/2-inch", NOT(O8=""),OR(O8&gt;=0, O8&lt;0)),'[2]NonRes - Report'!$J$9,IF(AND($B8="2-inch", NOT(O8=""),OR(O8&gt;=0, O8&lt;0)),'[2]NonRes - Report'!$K$9,IF(AND($B8="3-inch", NOT(O8=""),OR(O8&gt;=0, O8&lt;0)),'[2]NonRes - Report'!$L$9,IF(AND($B8="4-inch", NOT(O8=""),OR(O8&gt;=0, O8&lt;0)),'[2]NonRes - Report'!$M$9,IF(AND($B8="6-inch", NOT(O8=""),OR(O8&gt;=0, O8&lt;0)),'[2]NonRes - Report'!$N$9, 0)))))))</f>
        <v>46.2</v>
      </c>
      <c r="AB8" s="40">
        <f>IF(AND($B8="3/4-inch", NOT(P8=""),OR(P8&gt;=0, P8&lt;0)),'[2]NonRes - Report'!$E$9,IF(AND($B8="1-inch", NOT(P8=""),OR(P8&gt;=0, P8&lt;0)),'[2]NonRes - Report'!$I$9,IF(AND($B8="1 1/2-inch", NOT(P8=""),OR(P8&gt;=0, P8&lt;0)),'[2]NonRes - Report'!$J$9,IF(AND($B8="2-inch", NOT(P8=""),OR(P8&gt;=0, P8&lt;0)),'[2]NonRes - Report'!$K$9,IF(AND($B8="3-inch", NOT(P8=""),OR(P8&gt;=0, P8&lt;0)),'[2]NonRes - Report'!$L$9,IF(AND($B8="4-inch", NOT(P8=""),OR(P8&gt;=0, P8&lt;0)),'[2]NonRes - Report'!$M$9,IF(AND($B8="6-inch", NOT(P8=""),OR(P8&gt;=0, P8&lt;0)),'[2]NonRes - Report'!$N$9, 0)))))))</f>
        <v>46.2</v>
      </c>
      <c r="AC8" s="41">
        <f>IF(AND($B8="3/4-inch", NOT(Q8=""),OR(Q8&gt;=0, Q8&lt;0)),'[2]NonRes - Report'!$E$9,IF(AND($B8="1-inch", NOT(Q8=""),OR(Q8&gt;=0, Q8&lt;0)),'[2]NonRes - Report'!$I$9,IF(AND($B8="1 1/2-inch", NOT(Q8=""),OR(Q8&gt;=0, Q8&lt;0)),'[2]NonRes - Report'!$J$9,IF(AND($B8="2-inch", NOT(Q8=""),OR(Q8&gt;=0, Q8&lt;0)),'[2]NonRes - Report'!$K$9,IF(AND($B8="3-inch", NOT(Q8=""),OR(Q8&gt;=0, Q8&lt;0)),'[2]NonRes - Report'!$L$9,IF(AND($B8="4-inch", NOT(Q8=""),OR(Q8&gt;=0, Q8&lt;0)),'[2]NonRes - Report'!$M$9,IF(AND($B8="6-inch", NOT(Q8=""),OR(Q8&gt;=0, Q8&lt;0)),'[2]NonRes - Report'!$N$9, 0)))))))</f>
        <v>46.2</v>
      </c>
      <c r="AD8" s="38">
        <f>IF(AND($B8="3/4-inch",DJ8&gt;'[2]NonRes - Report'!$G$10),'[2]NonRes - Report'!$G$10,IF(AND($B8="3/4-inch",ABS(DJ8)&gt;'[2]NonRes - Report'!$G$10),-'[2]NonRes - Report'!$G$10,IF(AND($B8="1-inch",DJ8&gt;'[2]NonRes - Report'!$I$10),'[2]NonRes - Report'!$I$10,IF(AND($B8="1-inch",ABS(DJ8)&gt;'[2]NonRes - Report'!$I$10),-'[2]NonRes - Report'!$I$10,IF(AND($B8="1 1/2-inch",DJ8&gt;'[2]NonRes - Report'!$J$10),'[2]NonRes - Report'!$J$10,IF(AND($B8="1 1/2-inch",ABS(DJ8)&gt;'[2]NonRes - Report'!$J$10),-'[2]NonRes - Report'!$J$10,IF(AND($B8="2-inch",DJ8&gt;'[2]NonRes - Report'!$K$10),'[2]NonRes - Report'!$K$10,IF(AND($B8="2-inch",ABS(DJ8)&gt;'[2]NonRes - Report'!$K$10),-'[2]NonRes - Report'!$K$10,IF(AND($B8="3-inch",DJ8&gt;'[2]NonRes - Report'!$L$10),'[2]NonRes - Report'!$L$10,IF(AND($B8="3-inch",ABS(DJ8)&gt;'[2]NonRes - Report'!$L$10),-'[2]NonRes - Report'!$L$10,IF(AND($B8="4-inch",DJ8&gt;'[2]NonRes - Report'!$M$10),'[2]NonRes - Report'!$M$10,IF(AND($B8="4-inch",ABS(DJ8)&gt;'[2]NonRes - Report'!$M$10),-'[2]NonRes - Report'!$M$10,IF(AND($B8="6-inch",DJ8&gt;'[2]NonRes - Report'!$N$10),'[2]NonRes - Report'!$N$10,IF(AND($B8="6-inch",ABS(DJ8)&gt;'[2]NonRes - Report'!$N$10),-'[2]NonRes - Report'!$N$10,IF(DJ8&lt;0,-DJ8,DJ8)))))))))))))))</f>
        <v>0</v>
      </c>
      <c r="AE8" s="38">
        <f>IF(AND($B8="3/4-inch",DK8&gt;'[2]NonRes - Report'!$G$10),'[2]NonRes - Report'!$G$10,IF(AND($B8="3/4-inch",ABS(DK8)&gt;'[2]NonRes - Report'!$G$10),-'[2]NonRes - Report'!$G$10,IF(AND($B8="1-inch",DK8&gt;'[2]NonRes - Report'!$I$10),'[2]NonRes - Report'!$I$10,IF(AND($B8="1-inch",ABS(DK8)&gt;'[2]NonRes - Report'!$I$10),-'[2]NonRes - Report'!$I$10,IF(AND($B8="1 1/2-inch",DK8&gt;'[2]NonRes - Report'!$J$10),'[2]NonRes - Report'!$J$10,IF(AND($B8="1 1/2-inch",ABS(DK8)&gt;'[2]NonRes - Report'!$J$10),-'[2]NonRes - Report'!$J$10,IF(AND($B8="2-inch",DK8&gt;'[2]NonRes - Report'!$K$10),'[2]NonRes - Report'!$K$10,IF(AND($B8="2-inch",ABS(DK8)&gt;'[2]NonRes - Report'!$K$10),-'[2]NonRes - Report'!$K$10,IF(AND($B8="3-inch",DK8&gt;'[2]NonRes - Report'!$L$10),'[2]NonRes - Report'!$L$10,IF(AND($B8="3-inch",ABS(DK8)&gt;'[2]NonRes - Report'!$L$10),-'[2]NonRes - Report'!$L$10,IF(AND($B8="4-inch",DK8&gt;'[2]NonRes - Report'!$M$10),'[2]NonRes - Report'!$M$10,IF(AND($B8="4-inch",ABS(DK8)&gt;'[2]NonRes - Report'!$M$10),-'[2]NonRes - Report'!$M$10,IF(AND($B8="6-inch",DK8&gt;'[2]NonRes - Report'!$N$10),'[2]NonRes - Report'!$N$10,IF(AND($B8="6-inch",ABS(DK8)&gt;'[2]NonRes - Report'!$N$10),-'[2]NonRes - Report'!$N$10,IF(DK8&lt;0,-DK8,DK8)))))))))))))))</f>
        <v>100</v>
      </c>
      <c r="AF8" s="38">
        <f>IF(AND($B8="3/4-inch",DL8&gt;'[2]NonRes - Report'!$G$10),'[2]NonRes - Report'!$G$10,IF(AND($B8="3/4-inch",ABS(DL8)&gt;'[2]NonRes - Report'!$G$10),-'[2]NonRes - Report'!$G$10,IF(AND($B8="1-inch",DL8&gt;'[2]NonRes - Report'!$I$10),'[2]NonRes - Report'!$I$10,IF(AND($B8="1-inch",ABS(DL8)&gt;'[2]NonRes - Report'!$I$10),-'[2]NonRes - Report'!$I$10,IF(AND($B8="1 1/2-inch",DL8&gt;'[2]NonRes - Report'!$J$10),'[2]NonRes - Report'!$J$10,IF(AND($B8="1 1/2-inch",ABS(DL8)&gt;'[2]NonRes - Report'!$J$10),-'[2]NonRes - Report'!$J$10,IF(AND($B8="2-inch",DL8&gt;'[2]NonRes - Report'!$K$10),'[2]NonRes - Report'!$K$10,IF(AND($B8="2-inch",ABS(DL8)&gt;'[2]NonRes - Report'!$K$10),-'[2]NonRes - Report'!$K$10,IF(AND($B8="3-inch",DL8&gt;'[2]NonRes - Report'!$L$10),'[2]NonRes - Report'!$L$10,IF(AND($B8="3-inch",ABS(DL8)&gt;'[2]NonRes - Report'!$L$10),-'[2]NonRes - Report'!$L$10,IF(AND($B8="4-inch",DL8&gt;'[2]NonRes - Report'!$M$10),'[2]NonRes - Report'!$M$10,IF(AND($B8="4-inch",ABS(DL8)&gt;'[2]NonRes - Report'!$M$10),-'[2]NonRes - Report'!$M$10,IF(AND($B8="6-inch",DL8&gt;'[2]NonRes - Report'!$N$10),'[2]NonRes - Report'!$N$10,IF(AND($B8="6-inch",ABS(DL8)&gt;'[2]NonRes - Report'!$N$10),-'[2]NonRes - Report'!$N$10,IF(DL8&lt;0,-DL8,DL8)))))))))))))))</f>
        <v>0</v>
      </c>
      <c r="AG8" s="38">
        <f>IF(AND($B8="3/4-inch",DM8&gt;'[2]NonRes - Report'!$G$10),'[2]NonRes - Report'!$G$10,IF(AND($B8="3/4-inch",ABS(DM8)&gt;'[2]NonRes - Report'!$G$10),-'[2]NonRes - Report'!$G$10,IF(AND($B8="1-inch",DM8&gt;'[2]NonRes - Report'!$I$10),'[2]NonRes - Report'!$I$10,IF(AND($B8="1-inch",ABS(DM8)&gt;'[2]NonRes - Report'!$I$10),-'[2]NonRes - Report'!$I$10,IF(AND($B8="1 1/2-inch",DM8&gt;'[2]NonRes - Report'!$J$10),'[2]NonRes - Report'!$J$10,IF(AND($B8="1 1/2-inch",ABS(DM8)&gt;'[2]NonRes - Report'!$J$10),-'[2]NonRes - Report'!$J$10,IF(AND($B8="2-inch",DM8&gt;'[2]NonRes - Report'!$K$10),'[2]NonRes - Report'!$K$10,IF(AND($B8="2-inch",ABS(DM8)&gt;'[2]NonRes - Report'!$K$10),-'[2]NonRes - Report'!$K$10,IF(AND($B8="3-inch",DM8&gt;'[2]NonRes - Report'!$L$10),'[2]NonRes - Report'!$L$10,IF(AND($B8="3-inch",ABS(DM8)&gt;'[2]NonRes - Report'!$L$10),-'[2]NonRes - Report'!$L$10,IF(AND($B8="4-inch",DM8&gt;'[2]NonRes - Report'!$M$10),'[2]NonRes - Report'!$M$10,IF(AND($B8="4-inch",ABS(DM8)&gt;'[2]NonRes - Report'!$M$10),-'[2]NonRes - Report'!$M$10,IF(AND($B8="6-inch",DM8&gt;'[2]NonRes - Report'!$N$10),'[2]NonRes - Report'!$N$10,IF(AND($B8="6-inch",ABS(DM8)&gt;'[2]NonRes - Report'!$N$10),-'[2]NonRes - Report'!$N$10,IF(DM8&lt;0,-DM8,DM8)))))))))))))))</f>
        <v>0</v>
      </c>
      <c r="AH8" s="38">
        <f>IF(AND($B8="3/4-inch",DN8&gt;'[2]NonRes - Report'!$G$10),'[2]NonRes - Report'!$G$10,IF(AND($B8="3/4-inch",ABS(DN8)&gt;'[2]NonRes - Report'!$G$10),-'[2]NonRes - Report'!$G$10,IF(AND($B8="1-inch",DN8&gt;'[2]NonRes - Report'!$I$10),'[2]NonRes - Report'!$I$10,IF(AND($B8="1-inch",ABS(DN8)&gt;'[2]NonRes - Report'!$I$10),-'[2]NonRes - Report'!$I$10,IF(AND($B8="1 1/2-inch",DN8&gt;'[2]NonRes - Report'!$J$10),'[2]NonRes - Report'!$J$10,IF(AND($B8="1 1/2-inch",ABS(DN8)&gt;'[2]NonRes - Report'!$J$10),-'[2]NonRes - Report'!$J$10,IF(AND($B8="2-inch",DN8&gt;'[2]NonRes - Report'!$K$10),'[2]NonRes - Report'!$K$10,IF(AND($B8="2-inch",ABS(DN8)&gt;'[2]NonRes - Report'!$K$10),-'[2]NonRes - Report'!$K$10,IF(AND($B8="3-inch",DN8&gt;'[2]NonRes - Report'!$L$10),'[2]NonRes - Report'!$L$10,IF(AND($B8="3-inch",ABS(DN8)&gt;'[2]NonRes - Report'!$L$10),-'[2]NonRes - Report'!$L$10,IF(AND($B8="4-inch",DN8&gt;'[2]NonRes - Report'!$M$10),'[2]NonRes - Report'!$M$10,IF(AND($B8="4-inch",ABS(DN8)&gt;'[2]NonRes - Report'!$M$10),-'[2]NonRes - Report'!$M$10,IF(AND($B8="6-inch",DN8&gt;'[2]NonRes - Report'!$N$10),'[2]NonRes - Report'!$N$10,IF(AND($B8="6-inch",ABS(DN8)&gt;'[2]NonRes - Report'!$N$10),-'[2]NonRes - Report'!$N$10,IF(DN8&lt;0,-DN8,DN8)))))))))))))))</f>
        <v>0</v>
      </c>
      <c r="AI8" s="38">
        <f>IF(AND($B8="3/4-inch",DO8&gt;'[2]NonRes - Report'!$G$10),'[2]NonRes - Report'!$G$10,IF(AND($B8="3/4-inch",ABS(DO8)&gt;'[2]NonRes - Report'!$G$10),-'[2]NonRes - Report'!$G$10,IF(AND($B8="1-inch",DO8&gt;'[2]NonRes - Report'!$I$10),'[2]NonRes - Report'!$I$10,IF(AND($B8="1-inch",ABS(DO8)&gt;'[2]NonRes - Report'!$I$10),-'[2]NonRes - Report'!$I$10,IF(AND($B8="1 1/2-inch",DO8&gt;'[2]NonRes - Report'!$J$10),'[2]NonRes - Report'!$J$10,IF(AND($B8="1 1/2-inch",ABS(DO8)&gt;'[2]NonRes - Report'!$J$10),-'[2]NonRes - Report'!$J$10,IF(AND($B8="2-inch",DO8&gt;'[2]NonRes - Report'!$K$10),'[2]NonRes - Report'!$K$10,IF(AND($B8="2-inch",ABS(DO8)&gt;'[2]NonRes - Report'!$K$10),-'[2]NonRes - Report'!$K$10,IF(AND($B8="3-inch",DO8&gt;'[2]NonRes - Report'!$L$10),'[2]NonRes - Report'!$L$10,IF(AND($B8="3-inch",ABS(DO8)&gt;'[2]NonRes - Report'!$L$10),-'[2]NonRes - Report'!$L$10,IF(AND($B8="4-inch",DO8&gt;'[2]NonRes - Report'!$M$10),'[2]NonRes - Report'!$M$10,IF(AND($B8="4-inch",ABS(DO8)&gt;'[2]NonRes - Report'!$M$10),-'[2]NonRes - Report'!$M$10,IF(AND($B8="6-inch",DO8&gt;'[2]NonRes - Report'!$N$10),'[2]NonRes - Report'!$N$10,IF(AND($B8="6-inch",ABS(DO8)&gt;'[2]NonRes - Report'!$N$10),-'[2]NonRes - Report'!$N$10,IF(DO8&lt;0,-DO8,DO8)))))))))))))))</f>
        <v>0</v>
      </c>
      <c r="AJ8" s="38">
        <f>IF(AND($B8="3/4-inch",DP8&gt;'[2]NonRes - Report'!$G$10),'[2]NonRes - Report'!$G$10,IF(AND($B8="3/4-inch",ABS(DP8)&gt;'[2]NonRes - Report'!$G$10),-'[2]NonRes - Report'!$G$10,IF(AND($B8="1-inch",DP8&gt;'[2]NonRes - Report'!$I$10),'[2]NonRes - Report'!$I$10,IF(AND($B8="1-inch",ABS(DP8)&gt;'[2]NonRes - Report'!$I$10),-'[2]NonRes - Report'!$I$10,IF(AND($B8="1 1/2-inch",DP8&gt;'[2]NonRes - Report'!$J$10),'[2]NonRes - Report'!$J$10,IF(AND($B8="1 1/2-inch",ABS(DP8)&gt;'[2]NonRes - Report'!$J$10),-'[2]NonRes - Report'!$J$10,IF(AND($B8="2-inch",DP8&gt;'[2]NonRes - Report'!$K$10),'[2]NonRes - Report'!$K$10,IF(AND($B8="2-inch",ABS(DP8)&gt;'[2]NonRes - Report'!$K$10),-'[2]NonRes - Report'!$K$10,IF(AND($B8="3-inch",DP8&gt;'[2]NonRes - Report'!$L$10),'[2]NonRes - Report'!$L$10,IF(AND($B8="3-inch",ABS(DP8)&gt;'[2]NonRes - Report'!$L$10),-'[2]NonRes - Report'!$L$10,IF(AND($B8="4-inch",DP8&gt;'[2]NonRes - Report'!$M$10),'[2]NonRes - Report'!$M$10,IF(AND($B8="4-inch",ABS(DP8)&gt;'[2]NonRes - Report'!$M$10),-'[2]NonRes - Report'!$M$10,IF(AND($B8="6-inch",DP8&gt;'[2]NonRes - Report'!$N$10),'[2]NonRes - Report'!$N$10,IF(AND($B8="6-inch",ABS(DP8)&gt;'[2]NonRes - Report'!$N$10),-'[2]NonRes - Report'!$N$10,IF(DP8&lt;0,-DP8,DP8)))))))))))))))</f>
        <v>0</v>
      </c>
      <c r="AK8" s="38">
        <f>IF(AND($B8="3/4-inch",DQ8&gt;'[2]NonRes - Report'!$G$10),'[2]NonRes - Report'!$G$10,IF(AND($B8="3/4-inch",ABS(DQ8)&gt;'[2]NonRes - Report'!$G$10),-'[2]NonRes - Report'!$G$10,IF(AND($B8="1-inch",DQ8&gt;'[2]NonRes - Report'!$I$10),'[2]NonRes - Report'!$I$10,IF(AND($B8="1-inch",ABS(DQ8)&gt;'[2]NonRes - Report'!$I$10),-'[2]NonRes - Report'!$I$10,IF(AND($B8="1 1/2-inch",DQ8&gt;'[2]NonRes - Report'!$J$10),'[2]NonRes - Report'!$J$10,IF(AND($B8="1 1/2-inch",ABS(DQ8)&gt;'[2]NonRes - Report'!$J$10),-'[2]NonRes - Report'!$J$10,IF(AND($B8="2-inch",DQ8&gt;'[2]NonRes - Report'!$K$10),'[2]NonRes - Report'!$K$10,IF(AND($B8="2-inch",ABS(DQ8)&gt;'[2]NonRes - Report'!$K$10),-'[2]NonRes - Report'!$K$10,IF(AND($B8="3-inch",DQ8&gt;'[2]NonRes - Report'!$L$10),'[2]NonRes - Report'!$L$10,IF(AND($B8="3-inch",ABS(DQ8)&gt;'[2]NonRes - Report'!$L$10),-'[2]NonRes - Report'!$L$10,IF(AND($B8="4-inch",DQ8&gt;'[2]NonRes - Report'!$M$10),'[2]NonRes - Report'!$M$10,IF(AND($B8="4-inch",ABS(DQ8)&gt;'[2]NonRes - Report'!$M$10),-'[2]NonRes - Report'!$M$10,IF(AND($B8="6-inch",DQ8&gt;'[2]NonRes - Report'!$N$10),'[2]NonRes - Report'!$N$10,IF(AND($B8="6-inch",ABS(DQ8)&gt;'[2]NonRes - Report'!$N$10),-'[2]NonRes - Report'!$N$10,IF(DQ8&lt;0,-DQ8,DQ8)))))))))))))))</f>
        <v>0</v>
      </c>
      <c r="AL8" s="38">
        <f>IF(AND($B8="3/4-inch",DR8&gt;'[2]NonRes - Report'!$G$10),'[2]NonRes - Report'!$G$10,IF(AND($B8="3/4-inch",ABS(DR8)&gt;'[2]NonRes - Report'!$G$10),-'[2]NonRes - Report'!$G$10,IF(AND($B8="1-inch",DR8&gt;'[2]NonRes - Report'!$I$10),'[2]NonRes - Report'!$I$10,IF(AND($B8="1-inch",ABS(DR8)&gt;'[2]NonRes - Report'!$I$10),-'[2]NonRes - Report'!$I$10,IF(AND($B8="1 1/2-inch",DR8&gt;'[2]NonRes - Report'!$J$10),'[2]NonRes - Report'!$J$10,IF(AND($B8="1 1/2-inch",ABS(DR8)&gt;'[2]NonRes - Report'!$J$10),-'[2]NonRes - Report'!$J$10,IF(AND($B8="2-inch",DR8&gt;'[2]NonRes - Report'!$K$10),'[2]NonRes - Report'!$K$10,IF(AND($B8="2-inch",ABS(DR8)&gt;'[2]NonRes - Report'!$K$10),-'[2]NonRes - Report'!$K$10,IF(AND($B8="3-inch",DR8&gt;'[2]NonRes - Report'!$L$10),'[2]NonRes - Report'!$L$10,IF(AND($B8="3-inch",ABS(DR8)&gt;'[2]NonRes - Report'!$L$10),-'[2]NonRes - Report'!$L$10,IF(AND($B8="4-inch",DR8&gt;'[2]NonRes - Report'!$M$10),'[2]NonRes - Report'!$M$10,IF(AND($B8="4-inch",ABS(DR8)&gt;'[2]NonRes - Report'!$M$10),-'[2]NonRes - Report'!$M$10,IF(AND($B8="6-inch",DR8&gt;'[2]NonRes - Report'!$N$10),'[2]NonRes - Report'!$N$10,IF(AND($B8="6-inch",ABS(DR8)&gt;'[2]NonRes - Report'!$N$10),-'[2]NonRes - Report'!$N$10,IF(DR8&lt;0,-DR8,DR8)))))))))))))))</f>
        <v>0</v>
      </c>
      <c r="AM8" s="38">
        <f>IF(AND($B8="3/4-inch",DS8&gt;'[2]NonRes - Report'!$G$10),'[2]NonRes - Report'!$G$10,IF(AND($B8="3/4-inch",ABS(DS8)&gt;'[2]NonRes - Report'!$G$10),-'[2]NonRes - Report'!$G$10,IF(AND($B8="1-inch",DS8&gt;'[2]NonRes - Report'!$I$10),'[2]NonRes - Report'!$I$10,IF(AND($B8="1-inch",ABS(DS8)&gt;'[2]NonRes - Report'!$I$10),-'[2]NonRes - Report'!$I$10,IF(AND($B8="1 1/2-inch",DS8&gt;'[2]NonRes - Report'!$J$10),'[2]NonRes - Report'!$J$10,IF(AND($B8="1 1/2-inch",ABS(DS8)&gt;'[2]NonRes - Report'!$J$10),-'[2]NonRes - Report'!$J$10,IF(AND($B8="2-inch",DS8&gt;'[2]NonRes - Report'!$K$10),'[2]NonRes - Report'!$K$10,IF(AND($B8="2-inch",ABS(DS8)&gt;'[2]NonRes - Report'!$K$10),-'[2]NonRes - Report'!$K$10,IF(AND($B8="3-inch",DS8&gt;'[2]NonRes - Report'!$L$10),'[2]NonRes - Report'!$L$10,IF(AND($B8="3-inch",ABS(DS8)&gt;'[2]NonRes - Report'!$L$10),-'[2]NonRes - Report'!$L$10,IF(AND($B8="4-inch",DS8&gt;'[2]NonRes - Report'!$M$10),'[2]NonRes - Report'!$M$10,IF(AND($B8="4-inch",ABS(DS8)&gt;'[2]NonRes - Report'!$M$10),-'[2]NonRes - Report'!$M$10,IF(AND($B8="6-inch",DS8&gt;'[2]NonRes - Report'!$N$10),'[2]NonRes - Report'!$N$10,IF(AND($B8="6-inch",ABS(DS8)&gt;'[2]NonRes - Report'!$N$10),-'[2]NonRes - Report'!$N$10,IF(DS8&lt;0,-DS8,DS8)))))))))))))))</f>
        <v>0</v>
      </c>
      <c r="AN8" s="38">
        <f>IF(AND($B8="3/4-inch",DT8&gt;'[2]NonRes - Report'!$G$10),'[2]NonRes - Report'!$G$10,IF(AND($B8="3/4-inch",ABS(DT8)&gt;'[2]NonRes - Report'!$G$10),-'[2]NonRes - Report'!$G$10,IF(AND($B8="1-inch",DT8&gt;'[2]NonRes - Report'!$I$10),'[2]NonRes - Report'!$I$10,IF(AND($B8="1-inch",ABS(DT8)&gt;'[2]NonRes - Report'!$I$10),-'[2]NonRes - Report'!$I$10,IF(AND($B8="1 1/2-inch",DT8&gt;'[2]NonRes - Report'!$J$10),'[2]NonRes - Report'!$J$10,IF(AND($B8="1 1/2-inch",ABS(DT8)&gt;'[2]NonRes - Report'!$J$10),-'[2]NonRes - Report'!$J$10,IF(AND($B8="2-inch",DT8&gt;'[2]NonRes - Report'!$K$10),'[2]NonRes - Report'!$K$10,IF(AND($B8="2-inch",ABS(DT8)&gt;'[2]NonRes - Report'!$K$10),-'[2]NonRes - Report'!$K$10,IF(AND($B8="3-inch",DT8&gt;'[2]NonRes - Report'!$L$10),'[2]NonRes - Report'!$L$10,IF(AND($B8="3-inch",ABS(DT8)&gt;'[2]NonRes - Report'!$L$10),-'[2]NonRes - Report'!$L$10,IF(AND($B8="4-inch",DT8&gt;'[2]NonRes - Report'!$M$10),'[2]NonRes - Report'!$M$10,IF(AND($B8="4-inch",ABS(DT8)&gt;'[2]NonRes - Report'!$M$10),-'[2]NonRes - Report'!$M$10,IF(AND($B8="6-inch",DT8&gt;'[2]NonRes - Report'!$N$10),'[2]NonRes - Report'!$N$10,IF(AND($B8="6-inch",ABS(DT8)&gt;'[2]NonRes - Report'!$N$10),-'[2]NonRes - Report'!$N$10,IF(DT8&lt;0,-DT8,DT8)))))))))))))))</f>
        <v>0</v>
      </c>
      <c r="AO8" s="39">
        <f>IF(AND($B8="3/4-inch",DU8&gt;'[2]NonRes - Report'!$G$10),'[2]NonRes - Report'!$G$10,IF(AND($B8="3/4-inch",ABS(DU8)&gt;'[2]NonRes - Report'!$G$10),-'[2]NonRes - Report'!$G$10,IF(AND($B8="1-inch",DU8&gt;'[2]NonRes - Report'!$I$10),'[2]NonRes - Report'!$I$10,IF(AND($B8="1-inch",ABS(DU8)&gt;'[2]NonRes - Report'!$I$10),-'[2]NonRes - Report'!$I$10,IF(AND($B8="1 1/2-inch",DU8&gt;'[2]NonRes - Report'!$J$10),'[2]NonRes - Report'!$J$10,IF(AND($B8="1 1/2-inch",ABS(DU8)&gt;'[2]NonRes - Report'!$J$10),-'[2]NonRes - Report'!$J$10,IF(AND($B8="2-inch",DU8&gt;'[2]NonRes - Report'!$K$10),'[2]NonRes - Report'!$K$10,IF(AND($B8="2-inch",ABS(DU8)&gt;'[2]NonRes - Report'!$K$10),-'[2]NonRes - Report'!$K$10,IF(AND($B8="3-inch",DU8&gt;'[2]NonRes - Report'!$L$10),'[2]NonRes - Report'!$L$10,IF(AND($B8="3-inch",ABS(DU8)&gt;'[2]NonRes - Report'!$L$10),-'[2]NonRes - Report'!$L$10,IF(AND($B8="4-inch",DU8&gt;'[2]NonRes - Report'!$M$10),'[2]NonRes - Report'!$M$10,IF(AND($B8="4-inch",ABS(DU8)&gt;'[2]NonRes - Report'!$M$10),-'[2]NonRes - Report'!$M$10,IF(AND($B8="6-inch",DU8&gt;'[2]NonRes - Report'!$N$10),'[2]NonRes - Report'!$N$10,IF(AND($B8="6-inch",ABS(DU8)&gt;'[2]NonRes - Report'!$N$10),-'[2]NonRes - Report'!$N$10,IF(DU8&lt;0,-DU8,DU8)))))))))))))))</f>
        <v>0</v>
      </c>
      <c r="AP8" s="40">
        <f>IF(AND($B8="3/4-inch",DJ8&gt;'[2]NonRes - Report'!$G$10),('[2]NonRes - Report'!$G$10/'[2]NonRes - Report'!$I$22*'[2]NonRes - Report'!$E$10),IF(AND($B8="1-inch",DJ8&gt;'[2]NonRes - Report'!$I$10),('[2]NonRes - Report'!$I$10/'[2]NonRes - Report'!$I$22*'[2]NonRes - Report'!$E$10),IF(AND($B8="1 1/2-inch",DJ8&gt;'[2]NonRes - Report'!$J$10),('[2]NonRes - Report'!$J$10/'[2]NonRes - Report'!$I$22*'[2]NonRes - Report'!$E$10),IF(AND($B8="2-inch",DJ8&gt;'[2]NonRes - Report'!$K$10),('[2]NonRes - Report'!$K$10/'[2]NonRes - Report'!$I$22*'[2]NonRes - Report'!$E$10),IF(AND($B8="3-inch",DJ8&gt;'[2]NonRes - Report'!$L$10),('[2]NonRes - Report'!$L$10/'[2]NonRes - Report'!$I$22*'[2]NonRes - Report'!$E$10),IF(AND($B8="4-inch",DJ8&gt;'[2]NonRes - Report'!$M$10),('[2]NonRes - Report'!$M$10/'[2]NonRes - Report'!$I$22*'[2]NonRes - Report'!$E$10),IF(AND($B8="6-inch",DJ8&gt;'[2]NonRes - Report'!$N$10),('[2]NonRes - Report'!$N$10/'[2]NonRes - Report'!$I$22*'[2]NonRes - Report'!$E$10),AD8/'[2]NonRes - Report'!$I$22*'[2]NonRes - Report'!$E$10)))))))</f>
        <v>0</v>
      </c>
      <c r="AQ8" s="40">
        <f>IF(AND($B8="3/4-inch",DK8&gt;'[2]NonRes - Report'!$G$10),('[2]NonRes - Report'!$G$10/'[2]NonRes - Report'!$I$22*'[2]NonRes - Report'!$E$10),IF(AND($B8="1-inch",DK8&gt;'[2]NonRes - Report'!$I$10),('[2]NonRes - Report'!$I$10/'[2]NonRes - Report'!$I$22*'[2]NonRes - Report'!$E$10),IF(AND($B8="1 1/2-inch",DK8&gt;'[2]NonRes - Report'!$J$10),('[2]NonRes - Report'!$J$10/'[2]NonRes - Report'!$I$22*'[2]NonRes - Report'!$E$10),IF(AND($B8="2-inch",DK8&gt;'[2]NonRes - Report'!$K$10),('[2]NonRes - Report'!$K$10/'[2]NonRes - Report'!$I$22*'[2]NonRes - Report'!$E$10),IF(AND($B8="3-inch",DK8&gt;'[2]NonRes - Report'!$L$10),('[2]NonRes - Report'!$L$10/'[2]NonRes - Report'!$I$22*'[2]NonRes - Report'!$E$10),IF(AND($B8="4-inch",DK8&gt;'[2]NonRes - Report'!$M$10),('[2]NonRes - Report'!$M$10/'[2]NonRes - Report'!$I$22*'[2]NonRes - Report'!$E$10),IF(AND($B8="6-inch",DK8&gt;'[2]NonRes - Report'!$N$10),('[2]NonRes - Report'!$N$10/'[2]NonRes - Report'!$I$22*'[2]NonRes - Report'!$E$10),AE8/'[2]NonRes - Report'!$I$22*'[2]NonRes - Report'!$E$10)))))))</f>
        <v>0.85</v>
      </c>
      <c r="AR8" s="40">
        <f>IF(AND($B8="3/4-inch",DL8&gt;'[2]NonRes - Report'!$G$10),('[2]NonRes - Report'!$G$10/'[2]NonRes - Report'!$I$22*'[2]NonRes - Report'!$E$10),IF(AND($B8="1-inch",DL8&gt;'[2]NonRes - Report'!$I$10),('[2]NonRes - Report'!$I$10/'[2]NonRes - Report'!$I$22*'[2]NonRes - Report'!$E$10),IF(AND($B8="1 1/2-inch",DL8&gt;'[2]NonRes - Report'!$J$10),('[2]NonRes - Report'!$J$10/'[2]NonRes - Report'!$I$22*'[2]NonRes - Report'!$E$10),IF(AND($B8="2-inch",DL8&gt;'[2]NonRes - Report'!$K$10),('[2]NonRes - Report'!$K$10/'[2]NonRes - Report'!$I$22*'[2]NonRes - Report'!$E$10),IF(AND($B8="3-inch",DL8&gt;'[2]NonRes - Report'!$L$10),('[2]NonRes - Report'!$L$10/'[2]NonRes - Report'!$I$22*'[2]NonRes - Report'!$E$10),IF(AND($B8="4-inch",DL8&gt;'[2]NonRes - Report'!$M$10),('[2]NonRes - Report'!$M$10/'[2]NonRes - Report'!$I$22*'[2]NonRes - Report'!$E$10),IF(AND($B8="6-inch",DL8&gt;'[2]NonRes - Report'!$N$10),('[2]NonRes - Report'!$N$10/'[2]NonRes - Report'!$I$22*'[2]NonRes - Report'!$E$10),AF8/'[2]NonRes - Report'!$I$22*'[2]NonRes - Report'!$E$10)))))))</f>
        <v>0</v>
      </c>
      <c r="AS8" s="40">
        <f>IF(AND($B8="3/4-inch",DM8&gt;'[2]NonRes - Report'!$G$10),('[2]NonRes - Report'!$G$10/'[2]NonRes - Report'!$I$22*'[2]NonRes - Report'!$E$10),IF(AND($B8="1-inch",DM8&gt;'[2]NonRes - Report'!$I$10),('[2]NonRes - Report'!$I$10/'[2]NonRes - Report'!$I$22*'[2]NonRes - Report'!$E$10),IF(AND($B8="1 1/2-inch",DM8&gt;'[2]NonRes - Report'!$J$10),('[2]NonRes - Report'!$J$10/'[2]NonRes - Report'!$I$22*'[2]NonRes - Report'!$E$10),IF(AND($B8="2-inch",DM8&gt;'[2]NonRes - Report'!$K$10),('[2]NonRes - Report'!$K$10/'[2]NonRes - Report'!$I$22*'[2]NonRes - Report'!$E$10),IF(AND($B8="3-inch",DM8&gt;'[2]NonRes - Report'!$L$10),('[2]NonRes - Report'!$L$10/'[2]NonRes - Report'!$I$22*'[2]NonRes - Report'!$E$10),IF(AND($B8="4-inch",DM8&gt;'[2]NonRes - Report'!$M$10),('[2]NonRes - Report'!$M$10/'[2]NonRes - Report'!$I$22*'[2]NonRes - Report'!$E$10),IF(AND($B8="6-inch",DM8&gt;'[2]NonRes - Report'!$N$10),('[2]NonRes - Report'!$N$10/'[2]NonRes - Report'!$I$22*'[2]NonRes - Report'!$E$10),AG8/'[2]NonRes - Report'!$I$22*'[2]NonRes - Report'!$E$10)))))))</f>
        <v>0</v>
      </c>
      <c r="AT8" s="40">
        <f>IF(AND($B8="3/4-inch",DN8&gt;'[2]NonRes - Report'!$G$10),('[2]NonRes - Report'!$G$10/'[2]NonRes - Report'!$I$22*'[2]NonRes - Report'!$E$10),IF(AND($B8="1-inch",DN8&gt;'[2]NonRes - Report'!$I$10),('[2]NonRes - Report'!$I$10/'[2]NonRes - Report'!$I$22*'[2]NonRes - Report'!$E$10),IF(AND($B8="1 1/2-inch",DN8&gt;'[2]NonRes - Report'!$J$10),('[2]NonRes - Report'!$J$10/'[2]NonRes - Report'!$I$22*'[2]NonRes - Report'!$E$10),IF(AND($B8="2-inch",DN8&gt;'[2]NonRes - Report'!$K$10),('[2]NonRes - Report'!$K$10/'[2]NonRes - Report'!$I$22*'[2]NonRes - Report'!$E$10),IF(AND($B8="3-inch",DN8&gt;'[2]NonRes - Report'!$L$10),('[2]NonRes - Report'!$L$10/'[2]NonRes - Report'!$I$22*'[2]NonRes - Report'!$E$10),IF(AND($B8="4-inch",DN8&gt;'[2]NonRes - Report'!$M$10),('[2]NonRes - Report'!$M$10/'[2]NonRes - Report'!$I$22*'[2]NonRes - Report'!$E$10),IF(AND($B8="6-inch",DN8&gt;'[2]NonRes - Report'!$N$10),('[2]NonRes - Report'!$N$10/'[2]NonRes - Report'!$I$22*'[2]NonRes - Report'!$E$10),AH8/'[2]NonRes - Report'!$I$22*'[2]NonRes - Report'!$E$10)))))))</f>
        <v>0</v>
      </c>
      <c r="AU8" s="40">
        <f>IF(AND($B8="3/4-inch",DO8&gt;'[2]NonRes - Report'!$G$10),('[2]NonRes - Report'!$G$10/'[2]NonRes - Report'!$I$22*'[2]NonRes - Report'!$E$10),IF(AND($B8="1-inch",DO8&gt;'[2]NonRes - Report'!$I$10),('[2]NonRes - Report'!$I$10/'[2]NonRes - Report'!$I$22*'[2]NonRes - Report'!$E$10),IF(AND($B8="1 1/2-inch",DO8&gt;'[2]NonRes - Report'!$J$10),('[2]NonRes - Report'!$J$10/'[2]NonRes - Report'!$I$22*'[2]NonRes - Report'!$E$10),IF(AND($B8="2-inch",DO8&gt;'[2]NonRes - Report'!$K$10),('[2]NonRes - Report'!$K$10/'[2]NonRes - Report'!$I$22*'[2]NonRes - Report'!$E$10),IF(AND($B8="3-inch",DO8&gt;'[2]NonRes - Report'!$L$10),('[2]NonRes - Report'!$L$10/'[2]NonRes - Report'!$I$22*'[2]NonRes - Report'!$E$10),IF(AND($B8="4-inch",DO8&gt;'[2]NonRes - Report'!$M$10),('[2]NonRes - Report'!$M$10/'[2]NonRes - Report'!$I$22*'[2]NonRes - Report'!$E$10),IF(AND($B8="6-inch",DO8&gt;'[2]NonRes - Report'!$N$10),('[2]NonRes - Report'!$N$10/'[2]NonRes - Report'!$I$22*'[2]NonRes - Report'!$E$10),AI8/'[2]NonRes - Report'!$I$22*'[2]NonRes - Report'!$E$10)))))))</f>
        <v>0</v>
      </c>
      <c r="AV8" s="40">
        <f>IF(AND($B8="3/4-inch",DP8&gt;'[2]NonRes - Report'!$G$10),('[2]NonRes - Report'!$G$10/'[2]NonRes - Report'!$I$22*'[2]NonRes - Report'!$E$10),IF(AND($B8="1-inch",DP8&gt;'[2]NonRes - Report'!$I$10),('[2]NonRes - Report'!$I$10/'[2]NonRes - Report'!$I$22*'[2]NonRes - Report'!$E$10),IF(AND($B8="1 1/2-inch",DP8&gt;'[2]NonRes - Report'!$J$10),('[2]NonRes - Report'!$J$10/'[2]NonRes - Report'!$I$22*'[2]NonRes - Report'!$E$10),IF(AND($B8="2-inch",DP8&gt;'[2]NonRes - Report'!$K$10),('[2]NonRes - Report'!$K$10/'[2]NonRes - Report'!$I$22*'[2]NonRes - Report'!$E$10),IF(AND($B8="3-inch",DP8&gt;'[2]NonRes - Report'!$L$10),('[2]NonRes - Report'!$L$10/'[2]NonRes - Report'!$I$22*'[2]NonRes - Report'!$E$10),IF(AND($B8="4-inch",DP8&gt;'[2]NonRes - Report'!$M$10),('[2]NonRes - Report'!$M$10/'[2]NonRes - Report'!$I$22*'[2]NonRes - Report'!$E$10),IF(AND($B8="6-inch",DP8&gt;'[2]NonRes - Report'!$N$10),('[2]NonRes - Report'!$N$10/'[2]NonRes - Report'!$I$22*'[2]NonRes - Report'!$E$10),AJ8/'[2]NonRes - Report'!$I$22*'[2]NonRes - Report'!$E$10)))))))</f>
        <v>0</v>
      </c>
      <c r="AW8" s="40">
        <f>IF(AND($B8="3/4-inch",DQ8&gt;'[2]NonRes - Report'!$G$10),('[2]NonRes - Report'!$G$10/'[2]NonRes - Report'!$I$22*'[2]NonRes - Report'!$E$10),IF(AND($B8="1-inch",DQ8&gt;'[2]NonRes - Report'!$I$10),('[2]NonRes - Report'!$I$10/'[2]NonRes - Report'!$I$22*'[2]NonRes - Report'!$E$10),IF(AND($B8="1 1/2-inch",DQ8&gt;'[2]NonRes - Report'!$J$10),('[2]NonRes - Report'!$J$10/'[2]NonRes - Report'!$I$22*'[2]NonRes - Report'!$E$10),IF(AND($B8="2-inch",DQ8&gt;'[2]NonRes - Report'!$K$10),('[2]NonRes - Report'!$K$10/'[2]NonRes - Report'!$I$22*'[2]NonRes - Report'!$E$10),IF(AND($B8="3-inch",DQ8&gt;'[2]NonRes - Report'!$L$10),('[2]NonRes - Report'!$L$10/'[2]NonRes - Report'!$I$22*'[2]NonRes - Report'!$E$10),IF(AND($B8="4-inch",DQ8&gt;'[2]NonRes - Report'!$M$10),('[2]NonRes - Report'!$M$10/'[2]NonRes - Report'!$I$22*'[2]NonRes - Report'!$E$10),IF(AND($B8="6-inch",DQ8&gt;'[2]NonRes - Report'!$N$10),('[2]NonRes - Report'!$N$10/'[2]NonRes - Report'!$I$22*'[2]NonRes - Report'!$E$10),AK8/'[2]NonRes - Report'!$I$22*'[2]NonRes - Report'!$E$10)))))))</f>
        <v>0</v>
      </c>
      <c r="AX8" s="40">
        <f>IF(AND($B8="3/4-inch",DR8&gt;'[2]NonRes - Report'!$G$10),('[2]NonRes - Report'!$G$10/'[2]NonRes - Report'!$I$22*'[2]NonRes - Report'!$E$10),IF(AND($B8="1-inch",DR8&gt;'[2]NonRes - Report'!$I$10),('[2]NonRes - Report'!$I$10/'[2]NonRes - Report'!$I$22*'[2]NonRes - Report'!$E$10),IF(AND($B8="1 1/2-inch",DR8&gt;'[2]NonRes - Report'!$J$10),('[2]NonRes - Report'!$J$10/'[2]NonRes - Report'!$I$22*'[2]NonRes - Report'!$E$10),IF(AND($B8="2-inch",DR8&gt;'[2]NonRes - Report'!$K$10),('[2]NonRes - Report'!$K$10/'[2]NonRes - Report'!$I$22*'[2]NonRes - Report'!$E$10),IF(AND($B8="3-inch",DR8&gt;'[2]NonRes - Report'!$L$10),('[2]NonRes - Report'!$L$10/'[2]NonRes - Report'!$I$22*'[2]NonRes - Report'!$E$10),IF(AND($B8="4-inch",DR8&gt;'[2]NonRes - Report'!$M$10),('[2]NonRes - Report'!$M$10/'[2]NonRes - Report'!$I$22*'[2]NonRes - Report'!$E$10),IF(AND($B8="6-inch",DR8&gt;'[2]NonRes - Report'!$N$10),('[2]NonRes - Report'!$N$10/'[2]NonRes - Report'!$I$22*'[2]NonRes - Report'!$E$10),AL8/'[2]NonRes - Report'!$I$22*'[2]NonRes - Report'!$E$10)))))))</f>
        <v>0</v>
      </c>
      <c r="AY8" s="40">
        <f>IF(AND($B8="3/4-inch",DS8&gt;'[2]NonRes - Report'!$G$10),('[2]NonRes - Report'!$G$10/'[2]NonRes - Report'!$I$22*'[2]NonRes - Report'!$E$10),IF(AND($B8="1-inch",DS8&gt;'[2]NonRes - Report'!$I$10),('[2]NonRes - Report'!$I$10/'[2]NonRes - Report'!$I$22*'[2]NonRes - Report'!$E$10),IF(AND($B8="1 1/2-inch",DS8&gt;'[2]NonRes - Report'!$J$10),('[2]NonRes - Report'!$J$10/'[2]NonRes - Report'!$I$22*'[2]NonRes - Report'!$E$10),IF(AND($B8="2-inch",DS8&gt;'[2]NonRes - Report'!$K$10),('[2]NonRes - Report'!$K$10/'[2]NonRes - Report'!$I$22*'[2]NonRes - Report'!$E$10),IF(AND($B8="3-inch",DS8&gt;'[2]NonRes - Report'!$L$10),('[2]NonRes - Report'!$L$10/'[2]NonRes - Report'!$I$22*'[2]NonRes - Report'!$E$10),IF(AND($B8="4-inch",DS8&gt;'[2]NonRes - Report'!$M$10),('[2]NonRes - Report'!$M$10/'[2]NonRes - Report'!$I$22*'[2]NonRes - Report'!$E$10),IF(AND($B8="6-inch",DS8&gt;'[2]NonRes - Report'!$N$10),('[2]NonRes - Report'!$N$10/'[2]NonRes - Report'!$I$22*'[2]NonRes - Report'!$E$10),AM8/'[2]NonRes - Report'!$I$22*'[2]NonRes - Report'!$E$10)))))))</f>
        <v>0</v>
      </c>
      <c r="AZ8" s="40">
        <f>IF(AND($B8="3/4-inch",DT8&gt;'[2]NonRes - Report'!$G$10),('[2]NonRes - Report'!$G$10/'[2]NonRes - Report'!$I$22*'[2]NonRes - Report'!$E$10),IF(AND($B8="1-inch",DT8&gt;'[2]NonRes - Report'!$I$10),('[2]NonRes - Report'!$I$10/'[2]NonRes - Report'!$I$22*'[2]NonRes - Report'!$E$10),IF(AND($B8="1 1/2-inch",DT8&gt;'[2]NonRes - Report'!$J$10),('[2]NonRes - Report'!$J$10/'[2]NonRes - Report'!$I$22*'[2]NonRes - Report'!$E$10),IF(AND($B8="2-inch",DT8&gt;'[2]NonRes - Report'!$K$10),('[2]NonRes - Report'!$K$10/'[2]NonRes - Report'!$I$22*'[2]NonRes - Report'!$E$10),IF(AND($B8="3-inch",DT8&gt;'[2]NonRes - Report'!$L$10),('[2]NonRes - Report'!$L$10/'[2]NonRes - Report'!$I$22*'[2]NonRes - Report'!$E$10),IF(AND($B8="4-inch",DT8&gt;'[2]NonRes - Report'!$M$10),('[2]NonRes - Report'!$M$10/'[2]NonRes - Report'!$I$22*'[2]NonRes - Report'!$E$10),IF(AND($B8="6-inch",DT8&gt;'[2]NonRes - Report'!$N$10),('[2]NonRes - Report'!$N$10/'[2]NonRes - Report'!$I$22*'[2]NonRes - Report'!$E$10),AN8/'[2]NonRes - Report'!$I$22*'[2]NonRes - Report'!$E$10)))))))</f>
        <v>0</v>
      </c>
      <c r="BA8" s="41">
        <f>IF(AND($B8="3/4-inch",DU8&gt;'[2]NonRes - Report'!$G$10),('[2]NonRes - Report'!$G$10/'[2]NonRes - Report'!$I$22*'[2]NonRes - Report'!$E$10),IF(AND($B8="1-inch",DU8&gt;'[2]NonRes - Report'!$I$10),('[2]NonRes - Report'!$I$10/'[2]NonRes - Report'!$I$22*'[2]NonRes - Report'!$E$10),IF(AND($B8="1 1/2-inch",DU8&gt;'[2]NonRes - Report'!$J$10),('[2]NonRes - Report'!$J$10/'[2]NonRes - Report'!$I$22*'[2]NonRes - Report'!$E$10),IF(AND($B8="2-inch",DU8&gt;'[2]NonRes - Report'!$K$10),('[2]NonRes - Report'!$K$10/'[2]NonRes - Report'!$I$22*'[2]NonRes - Report'!$E$10),IF(AND($B8="3-inch",DU8&gt;'[2]NonRes - Report'!$L$10),('[2]NonRes - Report'!$L$10/'[2]NonRes - Report'!$I$22*'[2]NonRes - Report'!$E$10),IF(AND($B8="4-inch",DU8&gt;'[2]NonRes - Report'!$M$10),('[2]NonRes - Report'!$M$10/'[2]NonRes - Report'!$I$22*'[2]NonRes - Report'!$E$10),IF(AND($B8="6-inch",DU8&gt;'[2]NonRes - Report'!$N$10),('[2]NonRes - Report'!$N$10/'[2]NonRes - Report'!$I$22*'[2]NonRes - Report'!$E$10),AO8/'[2]NonRes - Report'!$I$22*'[2]NonRes - Report'!$E$10)))))))</f>
        <v>0</v>
      </c>
      <c r="BB8" s="38">
        <f>IF(AND($B8="3/4-inch",DJ8&gt;'[2]NonRes - Report'!$G$12),('[2]NonRes - Report'!$G$12-'[2]NonRes - Report'!$G$10),IF(AND($B8="3/4-inch",ABS(DJ8)&gt;'[2]NonRes - Report'!$G$12),-('[2]NonRes - Report'!$G$12-'[2]NonRes - Report'!$G$10),IF(AND($B8="1-inch",DJ8&gt;'[2]NonRes - Report'!$I$12),('[2]NonRes - Report'!$I$12-'[2]NonRes - Report'!$I$10),IF(AND($B8="1-inch",ABS(DJ8)&gt;'[2]NonRes - Report'!$I$12),-('[2]NonRes - Report'!$I$12-'[2]NonRes - Report'!$I$10),IF(AND($B8="1 1/2-inch",DJ8&gt;'[2]NonRes - Report'!$J$12),('[2]NonRes - Report'!$J$12-'[2]NonRes - Report'!$J$10),IF(AND($B8="1 1/2-inch",ABS(DJ8)&gt;'[2]NonRes - Report'!$J$12),-('[2]NonRes - Report'!$J$12-'[2]NonRes - Report'!$J$10),IF(AND($B8="2-inch",DJ8&gt;'[2]NonRes - Report'!$K$12),('[2]NonRes - Report'!$K$12-'[2]NonRes - Report'!$K$10),IF(AND($B8="2-inch",ABS(DJ8)&gt;'[2]NonRes - Report'!$K$12),-('[2]NonRes - Report'!$K$12-'[2]NonRes - Report'!$K$10),IF(AND($B8="3-inch",DJ8&gt;'[2]NonRes - Report'!$L$12),('[2]NonRes - Report'!$L$12-'[2]NonRes - Report'!$L$10),IF(AND($B8="3-inch",ABS(DJ8)&gt;'[2]NonRes - Report'!$L$12),-('[2]NonRes - Report'!$L$12-'[2]NonRes - Report'!$L$10),IF(AND($B8="4-inch",DJ8&gt;'[2]NonRes - Report'!$M$12),('[2]NonRes - Report'!$M$12-'[2]NonRes - Report'!$M$10),IF(AND($B8="4-inch",ABS(DJ8)&gt;'[2]NonRes - Report'!$M$12),-('[2]NonRes - Report'!$M$12-'[2]NonRes - Report'!$M$10),IF(AND($B8="6-inch",DJ8&gt;'[2]NonRes - Report'!$N$12),('[2]NonRes - Report'!$N$12-'[2]NonRes - Report'!$N$10),IF(AND($B8="6-inch",ABS(DJ8)&gt;'[2]NonRes - Report'!$N$12),-('[2]NonRes - Report'!$N$12-'[2]NonRes - Report'!$N$10),IF(DJ8&lt;0,(+DJ8+AD8),(+DJ8-AD8))))))))))))))))</f>
        <v>0</v>
      </c>
      <c r="BC8" s="38">
        <f>IF(AND($B8="3/4-inch",DK8&gt;'[2]NonRes - Report'!$G$12),('[2]NonRes - Report'!$G$12-'[2]NonRes - Report'!$G$10),IF(AND($B8="3/4-inch",ABS(DK8)&gt;'[2]NonRes - Report'!$G$12),-('[2]NonRes - Report'!$G$12-'[2]NonRes - Report'!$G$10),IF(AND($B8="1-inch",DK8&gt;'[2]NonRes - Report'!$I$12),('[2]NonRes - Report'!$I$12-'[2]NonRes - Report'!$I$10),IF(AND($B8="1-inch",ABS(DK8)&gt;'[2]NonRes - Report'!$I$12),-('[2]NonRes - Report'!$I$12-'[2]NonRes - Report'!$I$10),IF(AND($B8="1 1/2-inch",DK8&gt;'[2]NonRes - Report'!$J$12),('[2]NonRes - Report'!$J$12-'[2]NonRes - Report'!$J$10),IF(AND($B8="1 1/2-inch",ABS(DK8)&gt;'[2]NonRes - Report'!$J$12),-('[2]NonRes - Report'!$J$12-'[2]NonRes - Report'!$J$10),IF(AND($B8="2-inch",DK8&gt;'[2]NonRes - Report'!$K$12),('[2]NonRes - Report'!$K$12-'[2]NonRes - Report'!$K$10),IF(AND($B8="2-inch",ABS(DK8)&gt;'[2]NonRes - Report'!$K$12),-('[2]NonRes - Report'!$K$12-'[2]NonRes - Report'!$K$10),IF(AND($B8="3-inch",DK8&gt;'[2]NonRes - Report'!$L$12),('[2]NonRes - Report'!$L$12-'[2]NonRes - Report'!$L$10),IF(AND($B8="3-inch",ABS(DK8)&gt;'[2]NonRes - Report'!$L$12),-('[2]NonRes - Report'!$L$12-'[2]NonRes - Report'!$L$10),IF(AND($B8="4-inch",DK8&gt;'[2]NonRes - Report'!$M$12),('[2]NonRes - Report'!$M$12-'[2]NonRes - Report'!$M$10),IF(AND($B8="4-inch",ABS(DK8)&gt;'[2]NonRes - Report'!$M$12),-('[2]NonRes - Report'!$M$12-'[2]NonRes - Report'!$M$10),IF(AND($B8="6-inch",DK8&gt;'[2]NonRes - Report'!$N$12),('[2]NonRes - Report'!$N$12-'[2]NonRes - Report'!$N$10),IF(AND($B8="6-inch",ABS(DK8)&gt;'[2]NonRes - Report'!$N$12),-('[2]NonRes - Report'!$N$12-'[2]NonRes - Report'!$N$10),IF(DK8&lt;0,(+DK8+AE8),(+DK8-AE8))))))))))))))))</f>
        <v>0</v>
      </c>
      <c r="BD8" s="38">
        <f>IF(AND($B8="3/4-inch",DL8&gt;'[2]NonRes - Report'!$G$12),('[2]NonRes - Report'!$G$12-'[2]NonRes - Report'!$G$10),IF(AND($B8="3/4-inch",ABS(DL8)&gt;'[2]NonRes - Report'!$G$12),-('[2]NonRes - Report'!$G$12-'[2]NonRes - Report'!$G$10),IF(AND($B8="1-inch",DL8&gt;'[2]NonRes - Report'!$I$12),('[2]NonRes - Report'!$I$12-'[2]NonRes - Report'!$I$10),IF(AND($B8="1-inch",ABS(DL8)&gt;'[2]NonRes - Report'!$I$12),-('[2]NonRes - Report'!$I$12-'[2]NonRes - Report'!$I$10),IF(AND($B8="1 1/2-inch",DL8&gt;'[2]NonRes - Report'!$J$12),('[2]NonRes - Report'!$J$12-'[2]NonRes - Report'!$J$10),IF(AND($B8="1 1/2-inch",ABS(DL8)&gt;'[2]NonRes - Report'!$J$12),-('[2]NonRes - Report'!$J$12-'[2]NonRes - Report'!$J$10),IF(AND($B8="2-inch",DL8&gt;'[2]NonRes - Report'!$K$12),('[2]NonRes - Report'!$K$12-'[2]NonRes - Report'!$K$10),IF(AND($B8="2-inch",ABS(DL8)&gt;'[2]NonRes - Report'!$K$12),-('[2]NonRes - Report'!$K$12-'[2]NonRes - Report'!$K$10),IF(AND($B8="3-inch",DL8&gt;'[2]NonRes - Report'!$L$12),('[2]NonRes - Report'!$L$12-'[2]NonRes - Report'!$L$10),IF(AND($B8="3-inch",ABS(DL8)&gt;'[2]NonRes - Report'!$L$12),-('[2]NonRes - Report'!$L$12-'[2]NonRes - Report'!$L$10),IF(AND($B8="4-inch",DL8&gt;'[2]NonRes - Report'!$M$12),('[2]NonRes - Report'!$M$12-'[2]NonRes - Report'!$M$10),IF(AND($B8="4-inch",ABS(DL8)&gt;'[2]NonRes - Report'!$M$12),-('[2]NonRes - Report'!$M$12-'[2]NonRes - Report'!$M$10),IF(AND($B8="6-inch",DL8&gt;'[2]NonRes - Report'!$N$12),('[2]NonRes - Report'!$N$12-'[2]NonRes - Report'!$N$10),IF(AND($B8="6-inch",ABS(DL8)&gt;'[2]NonRes - Report'!$N$12),-('[2]NonRes - Report'!$N$12-'[2]NonRes - Report'!$N$10),IF(DL8&lt;0,(+DL8+AF8),(+DL8-AF8))))))))))))))))</f>
        <v>0</v>
      </c>
      <c r="BE8" s="38">
        <f>IF(AND($B8="3/4-inch",DM8&gt;'[2]NonRes - Report'!$G$12),('[2]NonRes - Report'!$G$12-'[2]NonRes - Report'!$G$10),IF(AND($B8="3/4-inch",ABS(DM8)&gt;'[2]NonRes - Report'!$G$12),-('[2]NonRes - Report'!$G$12-'[2]NonRes - Report'!$G$10),IF(AND($B8="1-inch",DM8&gt;'[2]NonRes - Report'!$I$12),('[2]NonRes - Report'!$I$12-'[2]NonRes - Report'!$I$10),IF(AND($B8="1-inch",ABS(DM8)&gt;'[2]NonRes - Report'!$I$12),-('[2]NonRes - Report'!$I$12-'[2]NonRes - Report'!$I$10),IF(AND($B8="1 1/2-inch",DM8&gt;'[2]NonRes - Report'!$J$12),('[2]NonRes - Report'!$J$12-'[2]NonRes - Report'!$J$10),IF(AND($B8="1 1/2-inch",ABS(DM8)&gt;'[2]NonRes - Report'!$J$12),-('[2]NonRes - Report'!$J$12-'[2]NonRes - Report'!$J$10),IF(AND($B8="2-inch",DM8&gt;'[2]NonRes - Report'!$K$12),('[2]NonRes - Report'!$K$12-'[2]NonRes - Report'!$K$10),IF(AND($B8="2-inch",ABS(DM8)&gt;'[2]NonRes - Report'!$K$12),-('[2]NonRes - Report'!$K$12-'[2]NonRes - Report'!$K$10),IF(AND($B8="3-inch",DM8&gt;'[2]NonRes - Report'!$L$12),('[2]NonRes - Report'!$L$12-'[2]NonRes - Report'!$L$10),IF(AND($B8="3-inch",ABS(DM8)&gt;'[2]NonRes - Report'!$L$12),-('[2]NonRes - Report'!$L$12-'[2]NonRes - Report'!$L$10),IF(AND($B8="4-inch",DM8&gt;'[2]NonRes - Report'!$M$12),('[2]NonRes - Report'!$M$12-'[2]NonRes - Report'!$M$10),IF(AND($B8="4-inch",ABS(DM8)&gt;'[2]NonRes - Report'!$M$12),-('[2]NonRes - Report'!$M$12-'[2]NonRes - Report'!$M$10),IF(AND($B8="6-inch",DM8&gt;'[2]NonRes - Report'!$N$12),('[2]NonRes - Report'!$N$12-'[2]NonRes - Report'!$N$10),IF(AND($B8="6-inch",ABS(DM8)&gt;'[2]NonRes - Report'!$N$12),-('[2]NonRes - Report'!$N$12-'[2]NonRes - Report'!$N$10),IF(DM8&lt;0,(+DM8+AG8),(+DM8-AG8))))))))))))))))</f>
        <v>0</v>
      </c>
      <c r="BF8" s="38">
        <f>IF(AND($B8="3/4-inch",DN8&gt;'[2]NonRes - Report'!$G$12),('[2]NonRes - Report'!$G$12-'[2]NonRes - Report'!$G$10),IF(AND($B8="3/4-inch",ABS(DN8)&gt;'[2]NonRes - Report'!$G$12),-('[2]NonRes - Report'!$G$12-'[2]NonRes - Report'!$G$10),IF(AND($B8="1-inch",DN8&gt;'[2]NonRes - Report'!$I$12),('[2]NonRes - Report'!$I$12-'[2]NonRes - Report'!$I$10),IF(AND($B8="1-inch",ABS(DN8)&gt;'[2]NonRes - Report'!$I$12),-('[2]NonRes - Report'!$I$12-'[2]NonRes - Report'!$I$10),IF(AND($B8="1 1/2-inch",DN8&gt;'[2]NonRes - Report'!$J$12),('[2]NonRes - Report'!$J$12-'[2]NonRes - Report'!$J$10),IF(AND($B8="1 1/2-inch",ABS(DN8)&gt;'[2]NonRes - Report'!$J$12),-('[2]NonRes - Report'!$J$12-'[2]NonRes - Report'!$J$10),IF(AND($B8="2-inch",DN8&gt;'[2]NonRes - Report'!$K$12),('[2]NonRes - Report'!$K$12-'[2]NonRes - Report'!$K$10),IF(AND($B8="2-inch",ABS(DN8)&gt;'[2]NonRes - Report'!$K$12),-('[2]NonRes - Report'!$K$12-'[2]NonRes - Report'!$K$10),IF(AND($B8="3-inch",DN8&gt;'[2]NonRes - Report'!$L$12),('[2]NonRes - Report'!$L$12-'[2]NonRes - Report'!$L$10),IF(AND($B8="3-inch",ABS(DN8)&gt;'[2]NonRes - Report'!$L$12),-('[2]NonRes - Report'!$L$12-'[2]NonRes - Report'!$L$10),IF(AND($B8="4-inch",DN8&gt;'[2]NonRes - Report'!$M$12),('[2]NonRes - Report'!$M$12-'[2]NonRes - Report'!$M$10),IF(AND($B8="4-inch",ABS(DN8)&gt;'[2]NonRes - Report'!$M$12),-('[2]NonRes - Report'!$M$12-'[2]NonRes - Report'!$M$10),IF(AND($B8="6-inch",DN8&gt;'[2]NonRes - Report'!$N$12),('[2]NonRes - Report'!$N$12-'[2]NonRes - Report'!$N$10),IF(AND($B8="6-inch",ABS(DN8)&gt;'[2]NonRes - Report'!$N$12),-('[2]NonRes - Report'!$N$12-'[2]NonRes - Report'!$N$10),IF(DN8&lt;0,(+DN8+AH8),(+DN8-AH8))))))))))))))))</f>
        <v>0</v>
      </c>
      <c r="BG8" s="38">
        <f>IF(AND($B8="3/4-inch",DO8&gt;'[2]NonRes - Report'!$G$12),('[2]NonRes - Report'!$G$12-'[2]NonRes - Report'!$G$10),IF(AND($B8="3/4-inch",ABS(DO8)&gt;'[2]NonRes - Report'!$G$12),-('[2]NonRes - Report'!$G$12-'[2]NonRes - Report'!$G$10),IF(AND($B8="1-inch",DO8&gt;'[2]NonRes - Report'!$I$12),('[2]NonRes - Report'!$I$12-'[2]NonRes - Report'!$I$10),IF(AND($B8="1-inch",ABS(DO8)&gt;'[2]NonRes - Report'!$I$12),-('[2]NonRes - Report'!$I$12-'[2]NonRes - Report'!$I$10),IF(AND($B8="1 1/2-inch",DO8&gt;'[2]NonRes - Report'!$J$12),('[2]NonRes - Report'!$J$12-'[2]NonRes - Report'!$J$10),IF(AND($B8="1 1/2-inch",ABS(DO8)&gt;'[2]NonRes - Report'!$J$12),-('[2]NonRes - Report'!$J$12-'[2]NonRes - Report'!$J$10),IF(AND($B8="2-inch",DO8&gt;'[2]NonRes - Report'!$K$12),('[2]NonRes - Report'!$K$12-'[2]NonRes - Report'!$K$10),IF(AND($B8="2-inch",ABS(DO8)&gt;'[2]NonRes - Report'!$K$12),-('[2]NonRes - Report'!$K$12-'[2]NonRes - Report'!$K$10),IF(AND($B8="3-inch",DO8&gt;'[2]NonRes - Report'!$L$12),('[2]NonRes - Report'!$L$12-'[2]NonRes - Report'!$L$10),IF(AND($B8="3-inch",ABS(DO8)&gt;'[2]NonRes - Report'!$L$12),-('[2]NonRes - Report'!$L$12-'[2]NonRes - Report'!$L$10),IF(AND($B8="4-inch",DO8&gt;'[2]NonRes - Report'!$M$12),('[2]NonRes - Report'!$M$12-'[2]NonRes - Report'!$M$10),IF(AND($B8="4-inch",ABS(DO8)&gt;'[2]NonRes - Report'!$M$12),-('[2]NonRes - Report'!$M$12-'[2]NonRes - Report'!$M$10),IF(AND($B8="6-inch",DO8&gt;'[2]NonRes - Report'!$N$12),('[2]NonRes - Report'!$N$12-'[2]NonRes - Report'!$N$10),IF(AND($B8="6-inch",ABS(DO8)&gt;'[2]NonRes - Report'!$N$12),-('[2]NonRes - Report'!$N$12-'[2]NonRes - Report'!$N$10),IF(DO8&lt;0,(+DO8+AI8),(+DO8-AI8))))))))))))))))</f>
        <v>0</v>
      </c>
      <c r="BH8" s="38">
        <f>IF(AND($B8="3/4-inch",DP8&gt;'[2]NonRes - Report'!$G$12),('[2]NonRes - Report'!$G$12-'[2]NonRes - Report'!$G$10),IF(AND($B8="3/4-inch",ABS(DP8)&gt;'[2]NonRes - Report'!$G$12),-('[2]NonRes - Report'!$G$12-'[2]NonRes - Report'!$G$10),IF(AND($B8="1-inch",DP8&gt;'[2]NonRes - Report'!$I$12),('[2]NonRes - Report'!$I$12-'[2]NonRes - Report'!$I$10),IF(AND($B8="1-inch",ABS(DP8)&gt;'[2]NonRes - Report'!$I$12),-('[2]NonRes - Report'!$I$12-'[2]NonRes - Report'!$I$10),IF(AND($B8="1 1/2-inch",DP8&gt;'[2]NonRes - Report'!$J$12),('[2]NonRes - Report'!$J$12-'[2]NonRes - Report'!$J$10),IF(AND($B8="1 1/2-inch",ABS(DP8)&gt;'[2]NonRes - Report'!$J$12),-('[2]NonRes - Report'!$J$12-'[2]NonRes - Report'!$J$10),IF(AND($B8="2-inch",DP8&gt;'[2]NonRes - Report'!$K$12),('[2]NonRes - Report'!$K$12-'[2]NonRes - Report'!$K$10),IF(AND($B8="2-inch",ABS(DP8)&gt;'[2]NonRes - Report'!$K$12),-('[2]NonRes - Report'!$K$12-'[2]NonRes - Report'!$K$10),IF(AND($B8="3-inch",DP8&gt;'[2]NonRes - Report'!$L$12),('[2]NonRes - Report'!$L$12-'[2]NonRes - Report'!$L$10),IF(AND($B8="3-inch",ABS(DP8)&gt;'[2]NonRes - Report'!$L$12),-('[2]NonRes - Report'!$L$12-'[2]NonRes - Report'!$L$10),IF(AND($B8="4-inch",DP8&gt;'[2]NonRes - Report'!$M$12),('[2]NonRes - Report'!$M$12-'[2]NonRes - Report'!$M$10),IF(AND($B8="4-inch",ABS(DP8)&gt;'[2]NonRes - Report'!$M$12),-('[2]NonRes - Report'!$M$12-'[2]NonRes - Report'!$M$10),IF(AND($B8="6-inch",DP8&gt;'[2]NonRes - Report'!$N$12),('[2]NonRes - Report'!$N$12-'[2]NonRes - Report'!$N$10),IF(AND($B8="6-inch",ABS(DP8)&gt;'[2]NonRes - Report'!$N$12),-('[2]NonRes - Report'!$N$12-'[2]NonRes - Report'!$N$10),IF(DP8&lt;0,(+DP8+AJ8),(+DP8-AJ8))))))))))))))))</f>
        <v>0</v>
      </c>
      <c r="BI8" s="38">
        <f>IF(AND($B8="3/4-inch",DQ8&gt;'[2]NonRes - Report'!$G$12),('[2]NonRes - Report'!$G$12-'[2]NonRes - Report'!$G$10),IF(AND($B8="3/4-inch",ABS(DQ8)&gt;'[2]NonRes - Report'!$G$12),-('[2]NonRes - Report'!$G$12-'[2]NonRes - Report'!$G$10),IF(AND($B8="1-inch",DQ8&gt;'[2]NonRes - Report'!$I$12),('[2]NonRes - Report'!$I$12-'[2]NonRes - Report'!$I$10),IF(AND($B8="1-inch",ABS(DQ8)&gt;'[2]NonRes - Report'!$I$12),-('[2]NonRes - Report'!$I$12-'[2]NonRes - Report'!$I$10),IF(AND($B8="1 1/2-inch",DQ8&gt;'[2]NonRes - Report'!$J$12),('[2]NonRes - Report'!$J$12-'[2]NonRes - Report'!$J$10),IF(AND($B8="1 1/2-inch",ABS(DQ8)&gt;'[2]NonRes - Report'!$J$12),-('[2]NonRes - Report'!$J$12-'[2]NonRes - Report'!$J$10),IF(AND($B8="2-inch",DQ8&gt;'[2]NonRes - Report'!$K$12),('[2]NonRes - Report'!$K$12-'[2]NonRes - Report'!$K$10),IF(AND($B8="2-inch",ABS(DQ8)&gt;'[2]NonRes - Report'!$K$12),-('[2]NonRes - Report'!$K$12-'[2]NonRes - Report'!$K$10),IF(AND($B8="3-inch",DQ8&gt;'[2]NonRes - Report'!$L$12),('[2]NonRes - Report'!$L$12-'[2]NonRes - Report'!$L$10),IF(AND($B8="3-inch",ABS(DQ8)&gt;'[2]NonRes - Report'!$L$12),-('[2]NonRes - Report'!$L$12-'[2]NonRes - Report'!$L$10),IF(AND($B8="4-inch",DQ8&gt;'[2]NonRes - Report'!$M$12),('[2]NonRes - Report'!$M$12-'[2]NonRes - Report'!$M$10),IF(AND($B8="4-inch",ABS(DQ8)&gt;'[2]NonRes - Report'!$M$12),-('[2]NonRes - Report'!$M$12-'[2]NonRes - Report'!$M$10),IF(AND($B8="6-inch",DQ8&gt;'[2]NonRes - Report'!$N$12),('[2]NonRes - Report'!$N$12-'[2]NonRes - Report'!$N$10),IF(AND($B8="6-inch",ABS(DQ8)&gt;'[2]NonRes - Report'!$N$12),-('[2]NonRes - Report'!$N$12-'[2]NonRes - Report'!$N$10),IF(DQ8&lt;0,(+DQ8+AK8),(+DQ8-AK8))))))))))))))))</f>
        <v>0</v>
      </c>
      <c r="BJ8" s="38">
        <f>IF(AND($B8="3/4-inch",DR8&gt;'[2]NonRes - Report'!$G$12),('[2]NonRes - Report'!$G$12-'[2]NonRes - Report'!$G$10),IF(AND($B8="3/4-inch",ABS(DR8)&gt;'[2]NonRes - Report'!$G$12),-('[2]NonRes - Report'!$G$12-'[2]NonRes - Report'!$G$10),IF(AND($B8="1-inch",DR8&gt;'[2]NonRes - Report'!$I$12),('[2]NonRes - Report'!$I$12-'[2]NonRes - Report'!$I$10),IF(AND($B8="1-inch",ABS(DR8)&gt;'[2]NonRes - Report'!$I$12),-('[2]NonRes - Report'!$I$12-'[2]NonRes - Report'!$I$10),IF(AND($B8="1 1/2-inch",DR8&gt;'[2]NonRes - Report'!$J$12),('[2]NonRes - Report'!$J$12-'[2]NonRes - Report'!$J$10),IF(AND($B8="1 1/2-inch",ABS(DR8)&gt;'[2]NonRes - Report'!$J$12),-('[2]NonRes - Report'!$J$12-'[2]NonRes - Report'!$J$10),IF(AND($B8="2-inch",DR8&gt;'[2]NonRes - Report'!$K$12),('[2]NonRes - Report'!$K$12-'[2]NonRes - Report'!$K$10),IF(AND($B8="2-inch",ABS(DR8)&gt;'[2]NonRes - Report'!$K$12),-('[2]NonRes - Report'!$K$12-'[2]NonRes - Report'!$K$10),IF(AND($B8="3-inch",DR8&gt;'[2]NonRes - Report'!$L$12),('[2]NonRes - Report'!$L$12-'[2]NonRes - Report'!$L$10),IF(AND($B8="3-inch",ABS(DR8)&gt;'[2]NonRes - Report'!$L$12),-('[2]NonRes - Report'!$L$12-'[2]NonRes - Report'!$L$10),IF(AND($B8="4-inch",DR8&gt;'[2]NonRes - Report'!$M$12),('[2]NonRes - Report'!$M$12-'[2]NonRes - Report'!$M$10),IF(AND($B8="4-inch",ABS(DR8)&gt;'[2]NonRes - Report'!$M$12),-('[2]NonRes - Report'!$M$12-'[2]NonRes - Report'!$M$10),IF(AND($B8="6-inch",DR8&gt;'[2]NonRes - Report'!$N$12),('[2]NonRes - Report'!$N$12-'[2]NonRes - Report'!$N$10),IF(AND($B8="6-inch",ABS(DR8)&gt;'[2]NonRes - Report'!$N$12),-('[2]NonRes - Report'!$N$12-'[2]NonRes - Report'!$N$10),IF(DR8&lt;0,(+DR8+AL8),(+DR8-AL8))))))))))))))))</f>
        <v>0</v>
      </c>
      <c r="BK8" s="38">
        <f>IF(AND($B8="3/4-inch",DS8&gt;'[2]NonRes - Report'!$G$12),('[2]NonRes - Report'!$G$12-'[2]NonRes - Report'!$G$10),IF(AND($B8="3/4-inch",ABS(DS8)&gt;'[2]NonRes - Report'!$G$12),-('[2]NonRes - Report'!$G$12-'[2]NonRes - Report'!$G$10),IF(AND($B8="1-inch",DS8&gt;'[2]NonRes - Report'!$I$12),('[2]NonRes - Report'!$I$12-'[2]NonRes - Report'!$I$10),IF(AND($B8="1-inch",ABS(DS8)&gt;'[2]NonRes - Report'!$I$12),-('[2]NonRes - Report'!$I$12-'[2]NonRes - Report'!$I$10),IF(AND($B8="1 1/2-inch",DS8&gt;'[2]NonRes - Report'!$J$12),('[2]NonRes - Report'!$J$12-'[2]NonRes - Report'!$J$10),IF(AND($B8="1 1/2-inch",ABS(DS8)&gt;'[2]NonRes - Report'!$J$12),-('[2]NonRes - Report'!$J$12-'[2]NonRes - Report'!$J$10),IF(AND($B8="2-inch",DS8&gt;'[2]NonRes - Report'!$K$12),('[2]NonRes - Report'!$K$12-'[2]NonRes - Report'!$K$10),IF(AND($B8="2-inch",ABS(DS8)&gt;'[2]NonRes - Report'!$K$12),-('[2]NonRes - Report'!$K$12-'[2]NonRes - Report'!$K$10),IF(AND($B8="3-inch",DS8&gt;'[2]NonRes - Report'!$L$12),('[2]NonRes - Report'!$L$12-'[2]NonRes - Report'!$L$10),IF(AND($B8="3-inch",ABS(DS8)&gt;'[2]NonRes - Report'!$L$12),-('[2]NonRes - Report'!$L$12-'[2]NonRes - Report'!$L$10),IF(AND($B8="4-inch",DS8&gt;'[2]NonRes - Report'!$M$12),('[2]NonRes - Report'!$M$12-'[2]NonRes - Report'!$M$10),IF(AND($B8="4-inch",ABS(DS8)&gt;'[2]NonRes - Report'!$M$12),-('[2]NonRes - Report'!$M$12-'[2]NonRes - Report'!$M$10),IF(AND($B8="6-inch",DS8&gt;'[2]NonRes - Report'!$N$12),('[2]NonRes - Report'!$N$12-'[2]NonRes - Report'!$N$10),IF(AND($B8="6-inch",ABS(DS8)&gt;'[2]NonRes - Report'!$N$12),-('[2]NonRes - Report'!$N$12-'[2]NonRes - Report'!$N$10),IF(DS8&lt;0,(+DS8+AM8),(+DS8-AM8))))))))))))))))</f>
        <v>0</v>
      </c>
      <c r="BL8" s="38">
        <f>IF(AND($B8="3/4-inch",DT8&gt;'[2]NonRes - Report'!$G$12),('[2]NonRes - Report'!$G$12-'[2]NonRes - Report'!$G$10),IF(AND($B8="3/4-inch",ABS(DT8)&gt;'[2]NonRes - Report'!$G$12),-('[2]NonRes - Report'!$G$12-'[2]NonRes - Report'!$G$10),IF(AND($B8="1-inch",DT8&gt;'[2]NonRes - Report'!$I$12),('[2]NonRes - Report'!$I$12-'[2]NonRes - Report'!$I$10),IF(AND($B8="1-inch",ABS(DT8)&gt;'[2]NonRes - Report'!$I$12),-('[2]NonRes - Report'!$I$12-'[2]NonRes - Report'!$I$10),IF(AND($B8="1 1/2-inch",DT8&gt;'[2]NonRes - Report'!$J$12),('[2]NonRes - Report'!$J$12-'[2]NonRes - Report'!$J$10),IF(AND($B8="1 1/2-inch",ABS(DT8)&gt;'[2]NonRes - Report'!$J$12),-('[2]NonRes - Report'!$J$12-'[2]NonRes - Report'!$J$10),IF(AND($B8="2-inch",DT8&gt;'[2]NonRes - Report'!$K$12),('[2]NonRes - Report'!$K$12-'[2]NonRes - Report'!$K$10),IF(AND($B8="2-inch",ABS(DT8)&gt;'[2]NonRes - Report'!$K$12),-('[2]NonRes - Report'!$K$12-'[2]NonRes - Report'!$K$10),IF(AND($B8="3-inch",DT8&gt;'[2]NonRes - Report'!$L$12),('[2]NonRes - Report'!$L$12-'[2]NonRes - Report'!$L$10),IF(AND($B8="3-inch",ABS(DT8)&gt;'[2]NonRes - Report'!$L$12),-('[2]NonRes - Report'!$L$12-'[2]NonRes - Report'!$L$10),IF(AND($B8="4-inch",DT8&gt;'[2]NonRes - Report'!$M$12),('[2]NonRes - Report'!$M$12-'[2]NonRes - Report'!$M$10),IF(AND($B8="4-inch",ABS(DT8)&gt;'[2]NonRes - Report'!$M$12),-('[2]NonRes - Report'!$M$12-'[2]NonRes - Report'!$M$10),IF(AND($B8="6-inch",DT8&gt;'[2]NonRes - Report'!$N$12),('[2]NonRes - Report'!$N$12-'[2]NonRes - Report'!$N$10),IF(AND($B8="6-inch",ABS(DT8)&gt;'[2]NonRes - Report'!$N$12),-('[2]NonRes - Report'!$N$12-'[2]NonRes - Report'!$N$10),IF(DT8&lt;0,(+DT8+AN8),(+DT8-AN8))))))))))))))))</f>
        <v>0</v>
      </c>
      <c r="BM8" s="39">
        <f>IF(AND($B8="3/4-inch",DU8&gt;'[2]NonRes - Report'!$G$12),('[2]NonRes - Report'!$G$12-'[2]NonRes - Report'!$G$10),IF(AND($B8="3/4-inch",ABS(DU8)&gt;'[2]NonRes - Report'!$G$12),-('[2]NonRes - Report'!$G$12-'[2]NonRes - Report'!$G$10),IF(AND($B8="1-inch",DU8&gt;'[2]NonRes - Report'!$I$12),('[2]NonRes - Report'!$I$12-'[2]NonRes - Report'!$I$10),IF(AND($B8="1-inch",ABS(DU8)&gt;'[2]NonRes - Report'!$I$12),-('[2]NonRes - Report'!$I$12-'[2]NonRes - Report'!$I$10),IF(AND($B8="1 1/2-inch",DU8&gt;'[2]NonRes - Report'!$J$12),('[2]NonRes - Report'!$J$12-'[2]NonRes - Report'!$J$10),IF(AND($B8="1 1/2-inch",ABS(DU8)&gt;'[2]NonRes - Report'!$J$12),-('[2]NonRes - Report'!$J$12-'[2]NonRes - Report'!$J$10),IF(AND($B8="2-inch",DU8&gt;'[2]NonRes - Report'!$K$12),('[2]NonRes - Report'!$K$12-'[2]NonRes - Report'!$K$10),IF(AND($B8="2-inch",ABS(DU8)&gt;'[2]NonRes - Report'!$K$12),-('[2]NonRes - Report'!$K$12-'[2]NonRes - Report'!$K$10),IF(AND($B8="3-inch",DU8&gt;'[2]NonRes - Report'!$L$12),('[2]NonRes - Report'!$L$12-'[2]NonRes - Report'!$L$10),IF(AND($B8="3-inch",ABS(DU8)&gt;'[2]NonRes - Report'!$L$12),-('[2]NonRes - Report'!$L$12-'[2]NonRes - Report'!$L$10),IF(AND($B8="4-inch",DU8&gt;'[2]NonRes - Report'!$M$12),('[2]NonRes - Report'!$M$12-'[2]NonRes - Report'!$M$10),IF(AND($B8="4-inch",ABS(DU8)&gt;'[2]NonRes - Report'!$M$12),-('[2]NonRes - Report'!$M$12-'[2]NonRes - Report'!$M$10),IF(AND($B8="6-inch",DU8&gt;'[2]NonRes - Report'!$N$12),('[2]NonRes - Report'!$N$12-'[2]NonRes - Report'!$N$10),IF(AND($B8="6-inch",ABS(DU8)&gt;'[2]NonRes - Report'!$N$12),-('[2]NonRes - Report'!$N$12-'[2]NonRes - Report'!$N$10),IF(DU8&lt;0,(+DU8+AO8),(+DU8-AO8))))))))))))))))</f>
        <v>0</v>
      </c>
      <c r="BN8" s="40">
        <f>IF(AND($B8="3/4-inch",DJ8&gt;'[2]NonRes - Report'!$G$12),(('[2]NonRes - Report'!$G$12-'[2]NonRes - Report'!$G$10)/'[2]NonRes - Report'!$I$22*'[2]NonRes - Report'!$E$12),IF(AND($B8="1-inch",DJ8&gt;'[2]NonRes - Report'!$I$12),(('[2]NonRes - Report'!$I$12-'[2]NonRes - Report'!$I$10)/'[2]NonRes - Report'!$I$22*'[2]NonRes - Report'!$E$12),IF(AND($B8="1 1/2-inch",DJ8&gt;'[2]NonRes - Report'!$J$12),(('[2]NonRes - Report'!$J$12-'[2]NonRes - Report'!$J$10)/'[2]NonRes - Report'!$I$22*'[2]NonRes - Report'!$E$12),IF(AND($B8="2-inch",DJ8&gt;'[2]NonRes - Report'!$K$12),(('[2]NonRes - Report'!$K$12-'[2]NonRes - Report'!$K$10)/'[2]NonRes - Report'!$I$22*'[2]NonRes - Report'!$E$12),IF(AND($B8="3-inch",DJ8&gt;'[2]NonRes - Report'!$L$12),(('[2]NonRes - Report'!$L$12-'[2]NonRes - Report'!$L$10)/'[2]NonRes - Report'!$I$22*'[2]NonRes - Report'!$E$12),IF(AND($B8="4-inch",DJ8&gt;'[2]NonRes - Report'!$M$12),(('[2]NonRes - Report'!$M$12-'[2]NonRes - Report'!$M$10)/'[2]NonRes - Report'!$I$22*'[2]NonRes - Report'!$E$12),IF(AND($B8="6-inch",DJ8&gt;'[2]NonRes - Report'!$N$12),(('[2]NonRes - Report'!$N$12-'[2]NonRes - Report'!$N$10)/'[2]NonRes - Report'!$I$22*'[2]NonRes - Report'!$E$12),BB8/'[2]NonRes - Report'!$I$22*'[2]NonRes - Report'!$E$12)))))))</f>
        <v>0</v>
      </c>
      <c r="BO8" s="40">
        <f>IF(AND($B8="3/4-inch",DK8&gt;'[2]NonRes - Report'!$G$12),(('[2]NonRes - Report'!$G$12-'[2]NonRes - Report'!$G$10)/'[2]NonRes - Report'!$I$22*'[2]NonRes - Report'!$E$12),IF(AND($B8="1-inch",DK8&gt;'[2]NonRes - Report'!$I$12),(('[2]NonRes - Report'!$I$12-'[2]NonRes - Report'!$I$10)/'[2]NonRes - Report'!$I$22*'[2]NonRes - Report'!$E$12),IF(AND($B8="1 1/2-inch",DK8&gt;'[2]NonRes - Report'!$J$12),(('[2]NonRes - Report'!$J$12-'[2]NonRes - Report'!$J$10)/'[2]NonRes - Report'!$I$22*'[2]NonRes - Report'!$E$12),IF(AND($B8="2-inch",DK8&gt;'[2]NonRes - Report'!$K$12),(('[2]NonRes - Report'!$K$12-'[2]NonRes - Report'!$K$10)/'[2]NonRes - Report'!$I$22*'[2]NonRes - Report'!$E$12),IF(AND($B8="3-inch",DK8&gt;'[2]NonRes - Report'!$L$12),(('[2]NonRes - Report'!$L$12-'[2]NonRes - Report'!$L$10)/'[2]NonRes - Report'!$I$22*'[2]NonRes - Report'!$E$12),IF(AND($B8="4-inch",DK8&gt;'[2]NonRes - Report'!$M$12),(('[2]NonRes - Report'!$M$12-'[2]NonRes - Report'!$M$10)/'[2]NonRes - Report'!$I$22*'[2]NonRes - Report'!$E$12),IF(AND($B8="6-inch",DK8&gt;'[2]NonRes - Report'!$N$12),(('[2]NonRes - Report'!$N$12-'[2]NonRes - Report'!$N$10)/'[2]NonRes - Report'!$I$22*'[2]NonRes - Report'!$E$12),BC8/'[2]NonRes - Report'!$I$22*'[2]NonRes - Report'!$E$12)))))))</f>
        <v>0</v>
      </c>
      <c r="BP8" s="40">
        <f>IF(AND($B8="3/4-inch",DL8&gt;'[2]NonRes - Report'!$G$12),(('[2]NonRes - Report'!$G$12-'[2]NonRes - Report'!$G$10)/'[2]NonRes - Report'!$I$22*'[2]NonRes - Report'!$E$12),IF(AND($B8="1-inch",DL8&gt;'[2]NonRes - Report'!$I$12),(('[2]NonRes - Report'!$I$12-'[2]NonRes - Report'!$I$10)/'[2]NonRes - Report'!$I$22*'[2]NonRes - Report'!$E$12),IF(AND($B8="1 1/2-inch",DL8&gt;'[2]NonRes - Report'!$J$12),(('[2]NonRes - Report'!$J$12-'[2]NonRes - Report'!$J$10)/'[2]NonRes - Report'!$I$22*'[2]NonRes - Report'!$E$12),IF(AND($B8="2-inch",DL8&gt;'[2]NonRes - Report'!$K$12),(('[2]NonRes - Report'!$K$12-'[2]NonRes - Report'!$K$10)/'[2]NonRes - Report'!$I$22*'[2]NonRes - Report'!$E$12),IF(AND($B8="3-inch",DL8&gt;'[2]NonRes - Report'!$L$12),(('[2]NonRes - Report'!$L$12-'[2]NonRes - Report'!$L$10)/'[2]NonRes - Report'!$I$22*'[2]NonRes - Report'!$E$12),IF(AND($B8="4-inch",DL8&gt;'[2]NonRes - Report'!$M$12),(('[2]NonRes - Report'!$M$12-'[2]NonRes - Report'!$M$10)/'[2]NonRes - Report'!$I$22*'[2]NonRes - Report'!$E$12),IF(AND($B8="6-inch",DL8&gt;'[2]NonRes - Report'!$N$12),(('[2]NonRes - Report'!$N$12-'[2]NonRes - Report'!$N$10)/'[2]NonRes - Report'!$I$22*'[2]NonRes - Report'!$E$12),BD8/'[2]NonRes - Report'!$I$22*'[2]NonRes - Report'!$E$12)))))))</f>
        <v>0</v>
      </c>
      <c r="BQ8" s="40">
        <f>IF(AND($B8="3/4-inch",DM8&gt;'[2]NonRes - Report'!$G$12),(('[2]NonRes - Report'!$G$12-'[2]NonRes - Report'!$G$10)/'[2]NonRes - Report'!$I$22*'[2]NonRes - Report'!$E$12),IF(AND($B8="1-inch",DM8&gt;'[2]NonRes - Report'!$I$12),(('[2]NonRes - Report'!$I$12-'[2]NonRes - Report'!$I$10)/'[2]NonRes - Report'!$I$22*'[2]NonRes - Report'!$E$12),IF(AND($B8="1 1/2-inch",DM8&gt;'[2]NonRes - Report'!$J$12),(('[2]NonRes - Report'!$J$12-'[2]NonRes - Report'!$J$10)/'[2]NonRes - Report'!$I$22*'[2]NonRes - Report'!$E$12),IF(AND($B8="2-inch",DM8&gt;'[2]NonRes - Report'!$K$12),(('[2]NonRes - Report'!$K$12-'[2]NonRes - Report'!$K$10)/'[2]NonRes - Report'!$I$22*'[2]NonRes - Report'!$E$12),IF(AND($B8="3-inch",DM8&gt;'[2]NonRes - Report'!$L$12),(('[2]NonRes - Report'!$L$12-'[2]NonRes - Report'!$L$10)/'[2]NonRes - Report'!$I$22*'[2]NonRes - Report'!$E$12),IF(AND($B8="4-inch",DM8&gt;'[2]NonRes - Report'!$M$12),(('[2]NonRes - Report'!$M$12-'[2]NonRes - Report'!$M$10)/'[2]NonRes - Report'!$I$22*'[2]NonRes - Report'!$E$12),IF(AND($B8="6-inch",DM8&gt;'[2]NonRes - Report'!$N$12),(('[2]NonRes - Report'!$N$12-'[2]NonRes - Report'!$N$10)/'[2]NonRes - Report'!$I$22*'[2]NonRes - Report'!$E$12),BE8/'[2]NonRes - Report'!$I$22*'[2]NonRes - Report'!$E$12)))))))</f>
        <v>0</v>
      </c>
      <c r="BR8" s="40">
        <f>IF(AND($B8="3/4-inch",DN8&gt;'[2]NonRes - Report'!$G$12),(('[2]NonRes - Report'!$G$12-'[2]NonRes - Report'!$G$10)/'[2]NonRes - Report'!$I$22*'[2]NonRes - Report'!$E$12),IF(AND($B8="1-inch",DN8&gt;'[2]NonRes - Report'!$I$12),(('[2]NonRes - Report'!$I$12-'[2]NonRes - Report'!$I$10)/'[2]NonRes - Report'!$I$22*'[2]NonRes - Report'!$E$12),IF(AND($B8="1 1/2-inch",DN8&gt;'[2]NonRes - Report'!$J$12),(('[2]NonRes - Report'!$J$12-'[2]NonRes - Report'!$J$10)/'[2]NonRes - Report'!$I$22*'[2]NonRes - Report'!$E$12),IF(AND($B8="2-inch",DN8&gt;'[2]NonRes - Report'!$K$12),(('[2]NonRes - Report'!$K$12-'[2]NonRes - Report'!$K$10)/'[2]NonRes - Report'!$I$22*'[2]NonRes - Report'!$E$12),IF(AND($B8="3-inch",DN8&gt;'[2]NonRes - Report'!$L$12),(('[2]NonRes - Report'!$L$12-'[2]NonRes - Report'!$L$10)/'[2]NonRes - Report'!$I$22*'[2]NonRes - Report'!$E$12),IF(AND($B8="4-inch",DN8&gt;'[2]NonRes - Report'!$M$12),(('[2]NonRes - Report'!$M$12-'[2]NonRes - Report'!$M$10)/'[2]NonRes - Report'!$I$22*'[2]NonRes - Report'!$E$12),IF(AND($B8="6-inch",DN8&gt;'[2]NonRes - Report'!$N$12),(('[2]NonRes - Report'!$N$12-'[2]NonRes - Report'!$N$10)/'[2]NonRes - Report'!$I$22*'[2]NonRes - Report'!$E$12),BF8/'[2]NonRes - Report'!$I$22*'[2]NonRes - Report'!$E$12)))))))</f>
        <v>0</v>
      </c>
      <c r="BS8" s="40">
        <f>IF(AND($B8="3/4-inch",DO8&gt;'[2]NonRes - Report'!$G$12),(('[2]NonRes - Report'!$G$12-'[2]NonRes - Report'!$G$10)/'[2]NonRes - Report'!$I$22*'[2]NonRes - Report'!$E$12),IF(AND($B8="1-inch",DO8&gt;'[2]NonRes - Report'!$I$12),(('[2]NonRes - Report'!$I$12-'[2]NonRes - Report'!$I$10)/'[2]NonRes - Report'!$I$22*'[2]NonRes - Report'!$E$12),IF(AND($B8="1 1/2-inch",DO8&gt;'[2]NonRes - Report'!$J$12),(('[2]NonRes - Report'!$J$12-'[2]NonRes - Report'!$J$10)/'[2]NonRes - Report'!$I$22*'[2]NonRes - Report'!$E$12),IF(AND($B8="2-inch",DO8&gt;'[2]NonRes - Report'!$K$12),(('[2]NonRes - Report'!$K$12-'[2]NonRes - Report'!$K$10)/'[2]NonRes - Report'!$I$22*'[2]NonRes - Report'!$E$12),IF(AND($B8="3-inch",DO8&gt;'[2]NonRes - Report'!$L$12),(('[2]NonRes - Report'!$L$12-'[2]NonRes - Report'!$L$10)/'[2]NonRes - Report'!$I$22*'[2]NonRes - Report'!$E$12),IF(AND($B8="4-inch",DO8&gt;'[2]NonRes - Report'!$M$12),(('[2]NonRes - Report'!$M$12-'[2]NonRes - Report'!$M$10)/'[2]NonRes - Report'!$I$22*'[2]NonRes - Report'!$E$12),IF(AND($B8="6-inch",DO8&gt;'[2]NonRes - Report'!$N$12),(('[2]NonRes - Report'!$N$12-'[2]NonRes - Report'!$N$10)/'[2]NonRes - Report'!$I$22*'[2]NonRes - Report'!$E$12),BG8/'[2]NonRes - Report'!$I$22*'[2]NonRes - Report'!$E$12)))))))</f>
        <v>0</v>
      </c>
      <c r="BT8" s="40">
        <f>IF(AND($B8="3/4-inch",DP8&gt;'[2]NonRes - Report'!$G$12),(('[2]NonRes - Report'!$G$12-'[2]NonRes - Report'!$G$10)/'[2]NonRes - Report'!$I$22*'[2]NonRes - Report'!$E$12),IF(AND($B8="1-inch",DP8&gt;'[2]NonRes - Report'!$I$12),(('[2]NonRes - Report'!$I$12-'[2]NonRes - Report'!$I$10)/'[2]NonRes - Report'!$I$22*'[2]NonRes - Report'!$E$12),IF(AND($B8="1 1/2-inch",DP8&gt;'[2]NonRes - Report'!$J$12),(('[2]NonRes - Report'!$J$12-'[2]NonRes - Report'!$J$10)/'[2]NonRes - Report'!$I$22*'[2]NonRes - Report'!$E$12),IF(AND($B8="2-inch",DP8&gt;'[2]NonRes - Report'!$K$12),(('[2]NonRes - Report'!$K$12-'[2]NonRes - Report'!$K$10)/'[2]NonRes - Report'!$I$22*'[2]NonRes - Report'!$E$12),IF(AND($B8="3-inch",DP8&gt;'[2]NonRes - Report'!$L$12),(('[2]NonRes - Report'!$L$12-'[2]NonRes - Report'!$L$10)/'[2]NonRes - Report'!$I$22*'[2]NonRes - Report'!$E$12),IF(AND($B8="4-inch",DP8&gt;'[2]NonRes - Report'!$M$12),(('[2]NonRes - Report'!$M$12-'[2]NonRes - Report'!$M$10)/'[2]NonRes - Report'!$I$22*'[2]NonRes - Report'!$E$12),IF(AND($B8="6-inch",DP8&gt;'[2]NonRes - Report'!$N$12),(('[2]NonRes - Report'!$N$12-'[2]NonRes - Report'!$N$10)/'[2]NonRes - Report'!$I$22*'[2]NonRes - Report'!$E$12),BH8/'[2]NonRes - Report'!$I$22*'[2]NonRes - Report'!$E$12)))))))</f>
        <v>0</v>
      </c>
      <c r="BU8" s="40">
        <f>IF(AND($B8="3/4-inch",DQ8&gt;'[2]NonRes - Report'!$G$12),(('[2]NonRes - Report'!$G$12-'[2]NonRes - Report'!$G$10)/'[2]NonRes - Report'!$I$22*'[2]NonRes - Report'!$E$12),IF(AND($B8="1-inch",DQ8&gt;'[2]NonRes - Report'!$I$12),(('[2]NonRes - Report'!$I$12-'[2]NonRes - Report'!$I$10)/'[2]NonRes - Report'!$I$22*'[2]NonRes - Report'!$E$12),IF(AND($B8="1 1/2-inch",DQ8&gt;'[2]NonRes - Report'!$J$12),(('[2]NonRes - Report'!$J$12-'[2]NonRes - Report'!$J$10)/'[2]NonRes - Report'!$I$22*'[2]NonRes - Report'!$E$12),IF(AND($B8="2-inch",DQ8&gt;'[2]NonRes - Report'!$K$12),(('[2]NonRes - Report'!$K$12-'[2]NonRes - Report'!$K$10)/'[2]NonRes - Report'!$I$22*'[2]NonRes - Report'!$E$12),IF(AND($B8="3-inch",DQ8&gt;'[2]NonRes - Report'!$L$12),(('[2]NonRes - Report'!$L$12-'[2]NonRes - Report'!$L$10)/'[2]NonRes - Report'!$I$22*'[2]NonRes - Report'!$E$12),IF(AND($B8="4-inch",DQ8&gt;'[2]NonRes - Report'!$M$12),(('[2]NonRes - Report'!$M$12-'[2]NonRes - Report'!$M$10)/'[2]NonRes - Report'!$I$22*'[2]NonRes - Report'!$E$12),IF(AND($B8="6-inch",DQ8&gt;'[2]NonRes - Report'!$N$12),(('[2]NonRes - Report'!$N$12-'[2]NonRes - Report'!$N$10)/'[2]NonRes - Report'!$I$22*'[2]NonRes - Report'!$E$12),BI8/'[2]NonRes - Report'!$I$22*'[2]NonRes - Report'!$E$12)))))))</f>
        <v>0</v>
      </c>
      <c r="BV8" s="40">
        <f>IF(AND($B8="3/4-inch",DR8&gt;'[2]NonRes - Report'!$G$12),(('[2]NonRes - Report'!$G$12-'[2]NonRes - Report'!$G$10)/'[2]NonRes - Report'!$I$22*'[2]NonRes - Report'!$E$12),IF(AND($B8="1-inch",DR8&gt;'[2]NonRes - Report'!$I$12),(('[2]NonRes - Report'!$I$12-'[2]NonRes - Report'!$I$10)/'[2]NonRes - Report'!$I$22*'[2]NonRes - Report'!$E$12),IF(AND($B8="1 1/2-inch",DR8&gt;'[2]NonRes - Report'!$J$12),(('[2]NonRes - Report'!$J$12-'[2]NonRes - Report'!$J$10)/'[2]NonRes - Report'!$I$22*'[2]NonRes - Report'!$E$12),IF(AND($B8="2-inch",DR8&gt;'[2]NonRes - Report'!$K$12),(('[2]NonRes - Report'!$K$12-'[2]NonRes - Report'!$K$10)/'[2]NonRes - Report'!$I$22*'[2]NonRes - Report'!$E$12),IF(AND($B8="3-inch",DR8&gt;'[2]NonRes - Report'!$L$12),(('[2]NonRes - Report'!$L$12-'[2]NonRes - Report'!$L$10)/'[2]NonRes - Report'!$I$22*'[2]NonRes - Report'!$E$12),IF(AND($B8="4-inch",DR8&gt;'[2]NonRes - Report'!$M$12),(('[2]NonRes - Report'!$M$12-'[2]NonRes - Report'!$M$10)/'[2]NonRes - Report'!$I$22*'[2]NonRes - Report'!$E$12),IF(AND($B8="6-inch",DR8&gt;'[2]NonRes - Report'!$N$12),(('[2]NonRes - Report'!$N$12-'[2]NonRes - Report'!$N$10)/'[2]NonRes - Report'!$I$22*'[2]NonRes - Report'!$E$12),BJ8/'[2]NonRes - Report'!$I$22*'[2]NonRes - Report'!$E$12)))))))</f>
        <v>0</v>
      </c>
      <c r="BW8" s="40">
        <f>IF(AND($B8="3/4-inch",DS8&gt;'[2]NonRes - Report'!$G$12),(('[2]NonRes - Report'!$G$12-'[2]NonRes - Report'!$G$10)/'[2]NonRes - Report'!$I$22*'[2]NonRes - Report'!$E$12),IF(AND($B8="1-inch",DS8&gt;'[2]NonRes - Report'!$I$12),(('[2]NonRes - Report'!$I$12-'[2]NonRes - Report'!$I$10)/'[2]NonRes - Report'!$I$22*'[2]NonRes - Report'!$E$12),IF(AND($B8="1 1/2-inch",DS8&gt;'[2]NonRes - Report'!$J$12),(('[2]NonRes - Report'!$J$12-'[2]NonRes - Report'!$J$10)/'[2]NonRes - Report'!$I$22*'[2]NonRes - Report'!$E$12),IF(AND($B8="2-inch",DS8&gt;'[2]NonRes - Report'!$K$12),(('[2]NonRes - Report'!$K$12-'[2]NonRes - Report'!$K$10)/'[2]NonRes - Report'!$I$22*'[2]NonRes - Report'!$E$12),IF(AND($B8="3-inch",DS8&gt;'[2]NonRes - Report'!$L$12),(('[2]NonRes - Report'!$L$12-'[2]NonRes - Report'!$L$10)/'[2]NonRes - Report'!$I$22*'[2]NonRes - Report'!$E$12),IF(AND($B8="4-inch",DS8&gt;'[2]NonRes - Report'!$M$12),(('[2]NonRes - Report'!$M$12-'[2]NonRes - Report'!$M$10)/'[2]NonRes - Report'!$I$22*'[2]NonRes - Report'!$E$12),IF(AND($B8="6-inch",DS8&gt;'[2]NonRes - Report'!$N$12),(('[2]NonRes - Report'!$N$12-'[2]NonRes - Report'!$N$10)/'[2]NonRes - Report'!$I$22*'[2]NonRes - Report'!$E$12),BK8/'[2]NonRes - Report'!$I$22*'[2]NonRes - Report'!$E$12)))))))</f>
        <v>0</v>
      </c>
      <c r="BX8" s="40">
        <f>IF(AND($B8="3/4-inch",DT8&gt;'[2]NonRes - Report'!$G$12),(('[2]NonRes - Report'!$G$12-'[2]NonRes - Report'!$G$10)/'[2]NonRes - Report'!$I$22*'[2]NonRes - Report'!$E$12),IF(AND($B8="1-inch",DT8&gt;'[2]NonRes - Report'!$I$12),(('[2]NonRes - Report'!$I$12-'[2]NonRes - Report'!$I$10)/'[2]NonRes - Report'!$I$22*'[2]NonRes - Report'!$E$12),IF(AND($B8="1 1/2-inch",DT8&gt;'[2]NonRes - Report'!$J$12),(('[2]NonRes - Report'!$J$12-'[2]NonRes - Report'!$J$10)/'[2]NonRes - Report'!$I$22*'[2]NonRes - Report'!$E$12),IF(AND($B8="2-inch",DT8&gt;'[2]NonRes - Report'!$K$12),(('[2]NonRes - Report'!$K$12-'[2]NonRes - Report'!$K$10)/'[2]NonRes - Report'!$I$22*'[2]NonRes - Report'!$E$12),IF(AND($B8="3-inch",DT8&gt;'[2]NonRes - Report'!$L$12),(('[2]NonRes - Report'!$L$12-'[2]NonRes - Report'!$L$10)/'[2]NonRes - Report'!$I$22*'[2]NonRes - Report'!$E$12),IF(AND($B8="4-inch",DT8&gt;'[2]NonRes - Report'!$M$12),(('[2]NonRes - Report'!$M$12-'[2]NonRes - Report'!$M$10)/'[2]NonRes - Report'!$I$22*'[2]NonRes - Report'!$E$12),IF(AND($B8="6-inch",DT8&gt;'[2]NonRes - Report'!$N$12),(('[2]NonRes - Report'!$N$12-'[2]NonRes - Report'!$N$10)/'[2]NonRes - Report'!$I$22*'[2]NonRes - Report'!$E$12),BL8/'[2]NonRes - Report'!$I$22*'[2]NonRes - Report'!$E$12)))))))</f>
        <v>0</v>
      </c>
      <c r="BY8" s="41">
        <f>IF(AND($B8="3/4-inch",DU8&gt;'[2]NonRes - Report'!$G$12),(('[2]NonRes - Report'!$G$12-'[2]NonRes - Report'!$G$10)/'[2]NonRes - Report'!$I$22*'[2]NonRes - Report'!$E$12),IF(AND($B8="1-inch",DU8&gt;'[2]NonRes - Report'!$I$12),(('[2]NonRes - Report'!$I$12-'[2]NonRes - Report'!$I$10)/'[2]NonRes - Report'!$I$22*'[2]NonRes - Report'!$E$12),IF(AND($B8="1 1/2-inch",DU8&gt;'[2]NonRes - Report'!$J$12),(('[2]NonRes - Report'!$J$12-'[2]NonRes - Report'!$J$10)/'[2]NonRes - Report'!$I$22*'[2]NonRes - Report'!$E$12),IF(AND($B8="2-inch",DU8&gt;'[2]NonRes - Report'!$K$12),(('[2]NonRes - Report'!$K$12-'[2]NonRes - Report'!$K$10)/'[2]NonRes - Report'!$I$22*'[2]NonRes - Report'!$E$12),IF(AND($B8="3-inch",DU8&gt;'[2]NonRes - Report'!$L$12),(('[2]NonRes - Report'!$L$12-'[2]NonRes - Report'!$L$10)/'[2]NonRes - Report'!$I$22*'[2]NonRes - Report'!$E$12),IF(AND($B8="4-inch",DU8&gt;'[2]NonRes - Report'!$M$12),(('[2]NonRes - Report'!$M$12-'[2]NonRes - Report'!$M$10)/'[2]NonRes - Report'!$I$22*'[2]NonRes - Report'!$E$12),IF(AND($B8="6-inch",DU8&gt;'[2]NonRes - Report'!$N$12),(('[2]NonRes - Report'!$N$12-'[2]NonRes - Report'!$N$10)/'[2]NonRes - Report'!$I$22*'[2]NonRes - Report'!$E$12),BM8/'[2]NonRes - Report'!$I$22*'[2]NonRes - Report'!$E$12)))))))</f>
        <v>0</v>
      </c>
      <c r="BZ8" s="38">
        <f>IF(AND($B8="3/4-inch",DJ8&gt;'[2]NonRes - Report'!$G$14),(DJ8-'[2]NonRes - Report'!$G$12),IF(AND($B8="3/4-inch",ABS(DJ8)&gt;'[2]NonRes - Report'!$G$14),(DJ8+'[2]NonRes - Report'!$G$12),IF(AND($B8="1-inch",DJ8&gt;'[2]NonRes - Report'!$I$14),(DJ8-'[2]NonRes - Report'!$I$12),IF(AND($B8="1-inch",ABS(DJ8)&gt;'[2]NonRes - Report'!$I$14),(DJ8+'[2]NonRes - Report'!$I$12),IF(AND($B8="1 1/2-inch",DJ8&gt;'[2]NonRes - Report'!$J$14),(DJ8-'[2]NonRes - Report'!$J$12),IF(AND($B8="1 1/2-inch",ABS(DJ8)&gt;'[2]NonRes - Report'!$J$14),(DJ8+'[2]NonRes - Report'!$J$12),IF(AND($B8="2-inch",DJ8&gt;'[2]NonRes - Report'!$K$14),(DJ8-'[2]NonRes - Report'!$K$12),IF(AND($B8="2-inch",ABS(DJ8)&gt;'[2]NonRes - Report'!$K$14),(DJ8+'[2]NonRes - Report'!$K$12),IF(AND($B8="3-inch",DJ8&gt;'[2]NonRes - Report'!$L$14),(DJ8-'[2]NonRes - Report'!$L$12),IF(AND($B8="3-inch",ABS(DJ8)&gt;'[2]NonRes - Report'!$L$14),(DJ8+'[2]NonRes - Report'!$L$12),IF(AND($B8="4-inch",DJ8&gt;'[2]NonRes - Report'!$M$14),(DJ8-'[2]NonRes - Report'!$M$12),IF(AND($B8="4-inch",ABS(DJ8)&gt;'[2]NonRes - Report'!$M$14),(DJ8+'[2]NonRes - Report'!$M$12),IF(AND($B8="6-inch",DJ8&gt;'[2]NonRes - Report'!$N$14),(DJ8-'[2]NonRes - Report'!$N$12),IF(AND($B8="6-inch",ABS(DJ8)&gt;'[2]NonRes - Report'!$N$14),(DJ8+'[2]NonRes - Report'!$N$12),0))))))))))))))</f>
        <v>0</v>
      </c>
      <c r="CA8" s="38">
        <f>IF(AND($B8="3/4-inch",DK8&gt;'[2]NonRes - Report'!$G$14),(DK8-'[2]NonRes - Report'!$G$12),IF(AND($B8="3/4-inch",ABS(DK8)&gt;'[2]NonRes - Report'!$G$14),(DK8+'[2]NonRes - Report'!$G$12),IF(AND($B8="1-inch",DK8&gt;'[2]NonRes - Report'!$I$14),(DK8-'[2]NonRes - Report'!$I$12),IF(AND($B8="1-inch",ABS(DK8)&gt;'[2]NonRes - Report'!$I$14),(DK8+'[2]NonRes - Report'!$I$12),IF(AND($B8="1 1/2-inch",DK8&gt;'[2]NonRes - Report'!$J$14),(DK8-'[2]NonRes - Report'!$J$12),IF(AND($B8="1 1/2-inch",ABS(DK8)&gt;'[2]NonRes - Report'!$J$14),(DK8+'[2]NonRes - Report'!$J$12),IF(AND($B8="2-inch",DK8&gt;'[2]NonRes - Report'!$K$14),(DK8-'[2]NonRes - Report'!$K$12),IF(AND($B8="2-inch",ABS(DK8)&gt;'[2]NonRes - Report'!$K$14),(DK8+'[2]NonRes - Report'!$K$12),IF(AND($B8="3-inch",DK8&gt;'[2]NonRes - Report'!$L$14),(DK8-'[2]NonRes - Report'!$L$12),IF(AND($B8="3-inch",ABS(DK8)&gt;'[2]NonRes - Report'!$L$14),(DK8+'[2]NonRes - Report'!$L$12),IF(AND($B8="4-inch",DK8&gt;'[2]NonRes - Report'!$M$14),(DK8-'[2]NonRes - Report'!$M$12),IF(AND($B8="4-inch",ABS(DK8)&gt;'[2]NonRes - Report'!$M$14),(DK8+'[2]NonRes - Report'!$M$12),IF(AND($B8="6-inch",DK8&gt;'[2]NonRes - Report'!$N$14),(DK8-'[2]NonRes - Report'!$N$12),IF(AND($B8="6-inch",ABS(DK8)&gt;'[2]NonRes - Report'!$N$14),(DK8+'[2]NonRes - Report'!$N$12),0))))))))))))))</f>
        <v>0</v>
      </c>
      <c r="CB8" s="38">
        <f>IF(AND($B8="3/4-inch",DL8&gt;'[2]NonRes - Report'!$G$14),(DL8-'[2]NonRes - Report'!$G$12),IF(AND($B8="3/4-inch",ABS(DL8)&gt;'[2]NonRes - Report'!$G$14),(DL8+'[2]NonRes - Report'!$G$12),IF(AND($B8="1-inch",DL8&gt;'[2]NonRes - Report'!$I$14),(DL8-'[2]NonRes - Report'!$I$12),IF(AND($B8="1-inch",ABS(DL8)&gt;'[2]NonRes - Report'!$I$14),(DL8+'[2]NonRes - Report'!$I$12),IF(AND($B8="1 1/2-inch",DL8&gt;'[2]NonRes - Report'!$J$14),(DL8-'[2]NonRes - Report'!$J$12),IF(AND($B8="1 1/2-inch",ABS(DL8)&gt;'[2]NonRes - Report'!$J$14),(DL8+'[2]NonRes - Report'!$J$12),IF(AND($B8="2-inch",DL8&gt;'[2]NonRes - Report'!$K$14),(DL8-'[2]NonRes - Report'!$K$12),IF(AND($B8="2-inch",ABS(DL8)&gt;'[2]NonRes - Report'!$K$14),(DL8+'[2]NonRes - Report'!$K$12),IF(AND($B8="3-inch",DL8&gt;'[2]NonRes - Report'!$L$14),(DL8-'[2]NonRes - Report'!$L$12),IF(AND($B8="3-inch",ABS(DL8)&gt;'[2]NonRes - Report'!$L$14),(DL8+'[2]NonRes - Report'!$L$12),IF(AND($B8="4-inch",DL8&gt;'[2]NonRes - Report'!$M$14),(DL8-'[2]NonRes - Report'!$M$12),IF(AND($B8="4-inch",ABS(DL8)&gt;'[2]NonRes - Report'!$M$14),(DL8+'[2]NonRes - Report'!$M$12),IF(AND($B8="6-inch",DL8&gt;'[2]NonRes - Report'!$N$14),(DL8-'[2]NonRes - Report'!$N$12),IF(AND($B8="6-inch",ABS(DL8)&gt;'[2]NonRes - Report'!$N$14),(DL8+'[2]NonRes - Report'!$N$12),0))))))))))))))</f>
        <v>0</v>
      </c>
      <c r="CC8" s="38">
        <f>IF(AND($B8="3/4-inch",DM8&gt;'[2]NonRes - Report'!$G$14),(DM8-'[2]NonRes - Report'!$G$12),IF(AND($B8="3/4-inch",ABS(DM8)&gt;'[2]NonRes - Report'!$G$14),(DM8+'[2]NonRes - Report'!$G$12),IF(AND($B8="1-inch",DM8&gt;'[2]NonRes - Report'!$I$14),(DM8-'[2]NonRes - Report'!$I$12),IF(AND($B8="1-inch",ABS(DM8)&gt;'[2]NonRes - Report'!$I$14),(DM8+'[2]NonRes - Report'!$I$12),IF(AND($B8="1 1/2-inch",DM8&gt;'[2]NonRes - Report'!$J$14),(DM8-'[2]NonRes - Report'!$J$12),IF(AND($B8="1 1/2-inch",ABS(DM8)&gt;'[2]NonRes - Report'!$J$14),(DM8+'[2]NonRes - Report'!$J$12),IF(AND($B8="2-inch",DM8&gt;'[2]NonRes - Report'!$K$14),(DM8-'[2]NonRes - Report'!$K$12),IF(AND($B8="2-inch",ABS(DM8)&gt;'[2]NonRes - Report'!$K$14),(DM8+'[2]NonRes - Report'!$K$12),IF(AND($B8="3-inch",DM8&gt;'[2]NonRes - Report'!$L$14),(DM8-'[2]NonRes - Report'!$L$12),IF(AND($B8="3-inch",ABS(DM8)&gt;'[2]NonRes - Report'!$L$14),(DM8+'[2]NonRes - Report'!$L$12),IF(AND($B8="4-inch",DM8&gt;'[2]NonRes - Report'!$M$14),(DM8-'[2]NonRes - Report'!$M$12),IF(AND($B8="4-inch",ABS(DM8)&gt;'[2]NonRes - Report'!$M$14),(DM8+'[2]NonRes - Report'!$M$12),IF(AND($B8="6-inch",DM8&gt;'[2]NonRes - Report'!$N$14),(DM8-'[2]NonRes - Report'!$N$12),IF(AND($B8="6-inch",ABS(DM8)&gt;'[2]NonRes - Report'!$N$14),(DM8+'[2]NonRes - Report'!$N$12),0))))))))))))))</f>
        <v>0</v>
      </c>
      <c r="CD8" s="38">
        <f>IF(AND($B8="3/4-inch",DN8&gt;'[2]NonRes - Report'!$G$14),(DN8-'[2]NonRes - Report'!$G$12),IF(AND($B8="3/4-inch",ABS(DN8)&gt;'[2]NonRes - Report'!$G$14),(DN8+'[2]NonRes - Report'!$G$12),IF(AND($B8="1-inch",DN8&gt;'[2]NonRes - Report'!$I$14),(DN8-'[2]NonRes - Report'!$I$12),IF(AND($B8="1-inch",ABS(DN8)&gt;'[2]NonRes - Report'!$I$14),(DN8+'[2]NonRes - Report'!$I$12),IF(AND($B8="1 1/2-inch",DN8&gt;'[2]NonRes - Report'!$J$14),(DN8-'[2]NonRes - Report'!$J$12),IF(AND($B8="1 1/2-inch",ABS(DN8)&gt;'[2]NonRes - Report'!$J$14),(DN8+'[2]NonRes - Report'!$J$12),IF(AND($B8="2-inch",DN8&gt;'[2]NonRes - Report'!$K$14),(DN8-'[2]NonRes - Report'!$K$12),IF(AND($B8="2-inch",ABS(DN8)&gt;'[2]NonRes - Report'!$K$14),(DN8+'[2]NonRes - Report'!$K$12),IF(AND($B8="3-inch",DN8&gt;'[2]NonRes - Report'!$L$14),(DN8-'[2]NonRes - Report'!$L$12),IF(AND($B8="3-inch",ABS(DN8)&gt;'[2]NonRes - Report'!$L$14),(DN8+'[2]NonRes - Report'!$L$12),IF(AND($B8="4-inch",DN8&gt;'[2]NonRes - Report'!$M$14),(DN8-'[2]NonRes - Report'!$M$12),IF(AND($B8="4-inch",ABS(DN8)&gt;'[2]NonRes - Report'!$M$14),(DN8+'[2]NonRes - Report'!$M$12),IF(AND($B8="6-inch",DN8&gt;'[2]NonRes - Report'!$N$14),(DN8-'[2]NonRes - Report'!$N$12),IF(AND($B8="6-inch",ABS(DN8)&gt;'[2]NonRes - Report'!$N$14),(DN8+'[2]NonRes - Report'!$N$12),0))))))))))))))</f>
        <v>0</v>
      </c>
      <c r="CE8" s="38">
        <f>IF(AND($B8="3/4-inch",DO8&gt;'[2]NonRes - Report'!$G$14),(DO8-'[2]NonRes - Report'!$G$12),IF(AND($B8="3/4-inch",ABS(DO8)&gt;'[2]NonRes - Report'!$G$14),(DO8+'[2]NonRes - Report'!$G$12),IF(AND($B8="1-inch",DO8&gt;'[2]NonRes - Report'!$I$14),(DO8-'[2]NonRes - Report'!$I$12),IF(AND($B8="1-inch",ABS(DO8)&gt;'[2]NonRes - Report'!$I$14),(DO8+'[2]NonRes - Report'!$I$12),IF(AND($B8="1 1/2-inch",DO8&gt;'[2]NonRes - Report'!$J$14),(DO8-'[2]NonRes - Report'!$J$12),IF(AND($B8="1 1/2-inch",ABS(DO8)&gt;'[2]NonRes - Report'!$J$14),(DO8+'[2]NonRes - Report'!$J$12),IF(AND($B8="2-inch",DO8&gt;'[2]NonRes - Report'!$K$14),(DO8-'[2]NonRes - Report'!$K$12),IF(AND($B8="2-inch",ABS(DO8)&gt;'[2]NonRes - Report'!$K$14),(DO8+'[2]NonRes - Report'!$K$12),IF(AND($B8="3-inch",DO8&gt;'[2]NonRes - Report'!$L$14),(DO8-'[2]NonRes - Report'!$L$12),IF(AND($B8="3-inch",ABS(DO8)&gt;'[2]NonRes - Report'!$L$14),(DO8+'[2]NonRes - Report'!$L$12),IF(AND($B8="4-inch",DO8&gt;'[2]NonRes - Report'!$M$14),(DO8-'[2]NonRes - Report'!$M$12),IF(AND($B8="4-inch",ABS(DO8)&gt;'[2]NonRes - Report'!$M$14),(DO8+'[2]NonRes - Report'!$M$12),IF(AND($B8="6-inch",DO8&gt;'[2]NonRes - Report'!$N$14),(DO8-'[2]NonRes - Report'!$N$12),IF(AND($B8="6-inch",ABS(DO8)&gt;'[2]NonRes - Report'!$N$14),(DO8+'[2]NonRes - Report'!$N$12),0))))))))))))))</f>
        <v>0</v>
      </c>
      <c r="CF8" s="38">
        <f>IF(AND($B8="3/4-inch",DP8&gt;'[2]NonRes - Report'!$G$14),(DP8-'[2]NonRes - Report'!$G$12),IF(AND($B8="3/4-inch",ABS(DP8)&gt;'[2]NonRes - Report'!$G$14),(DP8+'[2]NonRes - Report'!$G$12),IF(AND($B8="1-inch",DP8&gt;'[2]NonRes - Report'!$I$14),(DP8-'[2]NonRes - Report'!$I$12),IF(AND($B8="1-inch",ABS(DP8)&gt;'[2]NonRes - Report'!$I$14),(DP8+'[2]NonRes - Report'!$I$12),IF(AND($B8="1 1/2-inch",DP8&gt;'[2]NonRes - Report'!$J$14),(DP8-'[2]NonRes - Report'!$J$12),IF(AND($B8="1 1/2-inch",ABS(DP8)&gt;'[2]NonRes - Report'!$J$14),(DP8+'[2]NonRes - Report'!$J$12),IF(AND($B8="2-inch",DP8&gt;'[2]NonRes - Report'!$K$14),(DP8-'[2]NonRes - Report'!$K$12),IF(AND($B8="2-inch",ABS(DP8)&gt;'[2]NonRes - Report'!$K$14),(DP8+'[2]NonRes - Report'!$K$12),IF(AND($B8="3-inch",DP8&gt;'[2]NonRes - Report'!$L$14),(DP8-'[2]NonRes - Report'!$L$12),IF(AND($B8="3-inch",ABS(DP8)&gt;'[2]NonRes - Report'!$L$14),(DP8+'[2]NonRes - Report'!$L$12),IF(AND($B8="4-inch",DP8&gt;'[2]NonRes - Report'!$M$14),(DP8-'[2]NonRes - Report'!$M$12),IF(AND($B8="4-inch",ABS(DP8)&gt;'[2]NonRes - Report'!$M$14),(DP8+'[2]NonRes - Report'!$M$12),IF(AND($B8="6-inch",DP8&gt;'[2]NonRes - Report'!$N$14),(DP8-'[2]NonRes - Report'!$N$12),IF(AND($B8="6-inch",ABS(DP8)&gt;'[2]NonRes - Report'!$N$14),(DP8+'[2]NonRes - Report'!$N$12),0))))))))))))))</f>
        <v>0</v>
      </c>
      <c r="CG8" s="38">
        <f>IF(AND($B8="3/4-inch",DQ8&gt;'[2]NonRes - Report'!$G$14),(DQ8-'[2]NonRes - Report'!$G$12),IF(AND($B8="3/4-inch",ABS(DQ8)&gt;'[2]NonRes - Report'!$G$14),(DQ8+'[2]NonRes - Report'!$G$12),IF(AND($B8="1-inch",DQ8&gt;'[2]NonRes - Report'!$I$14),(DQ8-'[2]NonRes - Report'!$I$12),IF(AND($B8="1-inch",ABS(DQ8)&gt;'[2]NonRes - Report'!$I$14),(DQ8+'[2]NonRes - Report'!$I$12),IF(AND($B8="1 1/2-inch",DQ8&gt;'[2]NonRes - Report'!$J$14),(DQ8-'[2]NonRes - Report'!$J$12),IF(AND($B8="1 1/2-inch",ABS(DQ8)&gt;'[2]NonRes - Report'!$J$14),(DQ8+'[2]NonRes - Report'!$J$12),IF(AND($B8="2-inch",DQ8&gt;'[2]NonRes - Report'!$K$14),(DQ8-'[2]NonRes - Report'!$K$12),IF(AND($B8="2-inch",ABS(DQ8)&gt;'[2]NonRes - Report'!$K$14),(DQ8+'[2]NonRes - Report'!$K$12),IF(AND($B8="3-inch",DQ8&gt;'[2]NonRes - Report'!$L$14),(DQ8-'[2]NonRes - Report'!$L$12),IF(AND($B8="3-inch",ABS(DQ8)&gt;'[2]NonRes - Report'!$L$14),(DQ8+'[2]NonRes - Report'!$L$12),IF(AND($B8="4-inch",DQ8&gt;'[2]NonRes - Report'!$M$14),(DQ8-'[2]NonRes - Report'!$M$12),IF(AND($B8="4-inch",ABS(DQ8)&gt;'[2]NonRes - Report'!$M$14),(DQ8+'[2]NonRes - Report'!$M$12),IF(AND($B8="6-inch",DQ8&gt;'[2]NonRes - Report'!$N$14),(DQ8-'[2]NonRes - Report'!$N$12),IF(AND($B8="6-inch",ABS(DQ8)&gt;'[2]NonRes - Report'!$N$14),(DQ8+'[2]NonRes - Report'!$N$12),0))))))))))))))</f>
        <v>0</v>
      </c>
      <c r="CH8" s="38">
        <f>IF(AND($B8="3/4-inch",DR8&gt;'[2]NonRes - Report'!$G$14),(DR8-'[2]NonRes - Report'!$G$12),IF(AND($B8="3/4-inch",ABS(DR8)&gt;'[2]NonRes - Report'!$G$14),(DR8+'[2]NonRes - Report'!$G$12),IF(AND($B8="1-inch",DR8&gt;'[2]NonRes - Report'!$I$14),(DR8-'[2]NonRes - Report'!$I$12),IF(AND($B8="1-inch",ABS(DR8)&gt;'[2]NonRes - Report'!$I$14),(DR8+'[2]NonRes - Report'!$I$12),IF(AND($B8="1 1/2-inch",DR8&gt;'[2]NonRes - Report'!$J$14),(DR8-'[2]NonRes - Report'!$J$12),IF(AND($B8="1 1/2-inch",ABS(DR8)&gt;'[2]NonRes - Report'!$J$14),(DR8+'[2]NonRes - Report'!$J$12),IF(AND($B8="2-inch",DR8&gt;'[2]NonRes - Report'!$K$14),(DR8-'[2]NonRes - Report'!$K$12),IF(AND($B8="2-inch",ABS(DR8)&gt;'[2]NonRes - Report'!$K$14),(DR8+'[2]NonRes - Report'!$K$12),IF(AND($B8="3-inch",DR8&gt;'[2]NonRes - Report'!$L$14),(DR8-'[2]NonRes - Report'!$L$12),IF(AND($B8="3-inch",ABS(DR8)&gt;'[2]NonRes - Report'!$L$14),(DR8+'[2]NonRes - Report'!$L$12),IF(AND($B8="4-inch",DR8&gt;'[2]NonRes - Report'!$M$14),(DR8-'[2]NonRes - Report'!$M$12),IF(AND($B8="4-inch",ABS(DR8)&gt;'[2]NonRes - Report'!$M$14),(DR8+'[2]NonRes - Report'!$M$12),IF(AND($B8="6-inch",DR8&gt;'[2]NonRes - Report'!$N$14),(DR8-'[2]NonRes - Report'!$N$12),IF(AND($B8="6-inch",ABS(DR8)&gt;'[2]NonRes - Report'!$N$14),(DR8+'[2]NonRes - Report'!$N$12),0))))))))))))))</f>
        <v>0</v>
      </c>
      <c r="CI8" s="38">
        <f>IF(AND($B8="3/4-inch",DS8&gt;'[2]NonRes - Report'!$G$14),(DS8-'[2]NonRes - Report'!$G$12),IF(AND($B8="3/4-inch",ABS(DS8)&gt;'[2]NonRes - Report'!$G$14),(DS8+'[2]NonRes - Report'!$G$12),IF(AND($B8="1-inch",DS8&gt;'[2]NonRes - Report'!$I$14),(DS8-'[2]NonRes - Report'!$I$12),IF(AND($B8="1-inch",ABS(DS8)&gt;'[2]NonRes - Report'!$I$14),(DS8+'[2]NonRes - Report'!$I$12),IF(AND($B8="1 1/2-inch",DS8&gt;'[2]NonRes - Report'!$J$14),(DS8-'[2]NonRes - Report'!$J$12),IF(AND($B8="1 1/2-inch",ABS(DS8)&gt;'[2]NonRes - Report'!$J$14),(DS8+'[2]NonRes - Report'!$J$12),IF(AND($B8="2-inch",DS8&gt;'[2]NonRes - Report'!$K$14),(DS8-'[2]NonRes - Report'!$K$12),IF(AND($B8="2-inch",ABS(DS8)&gt;'[2]NonRes - Report'!$K$14),(DS8+'[2]NonRes - Report'!$K$12),IF(AND($B8="3-inch",DS8&gt;'[2]NonRes - Report'!$L$14),(DS8-'[2]NonRes - Report'!$L$12),IF(AND($B8="3-inch",ABS(DS8)&gt;'[2]NonRes - Report'!$L$14),(DS8+'[2]NonRes - Report'!$L$12),IF(AND($B8="4-inch",DS8&gt;'[2]NonRes - Report'!$M$14),(DS8-'[2]NonRes - Report'!$M$12),IF(AND($B8="4-inch",ABS(DS8)&gt;'[2]NonRes - Report'!$M$14),(DS8+'[2]NonRes - Report'!$M$12),IF(AND($B8="6-inch",DS8&gt;'[2]NonRes - Report'!$N$14),(DS8-'[2]NonRes - Report'!$N$12),IF(AND($B8="6-inch",ABS(DS8)&gt;'[2]NonRes - Report'!$N$14),(DS8+'[2]NonRes - Report'!$N$12),0))))))))))))))</f>
        <v>0</v>
      </c>
      <c r="CJ8" s="38">
        <f>IF(AND($B8="3/4-inch",DT8&gt;'[2]NonRes - Report'!$G$14),(DT8-'[2]NonRes - Report'!$G$12),IF(AND($B8="3/4-inch",ABS(DT8)&gt;'[2]NonRes - Report'!$G$14),(DT8+'[2]NonRes - Report'!$G$12),IF(AND($B8="1-inch",DT8&gt;'[2]NonRes - Report'!$I$14),(DT8-'[2]NonRes - Report'!$I$12),IF(AND($B8="1-inch",ABS(DT8)&gt;'[2]NonRes - Report'!$I$14),(DT8+'[2]NonRes - Report'!$I$12),IF(AND($B8="1 1/2-inch",DT8&gt;'[2]NonRes - Report'!$J$14),(DT8-'[2]NonRes - Report'!$J$12),IF(AND($B8="1 1/2-inch",ABS(DT8)&gt;'[2]NonRes - Report'!$J$14),(DT8+'[2]NonRes - Report'!$J$12),IF(AND($B8="2-inch",DT8&gt;'[2]NonRes - Report'!$K$14),(DT8-'[2]NonRes - Report'!$K$12),IF(AND($B8="2-inch",ABS(DT8)&gt;'[2]NonRes - Report'!$K$14),(DT8+'[2]NonRes - Report'!$K$12),IF(AND($B8="3-inch",DT8&gt;'[2]NonRes - Report'!$L$14),(DT8-'[2]NonRes - Report'!$L$12),IF(AND($B8="3-inch",ABS(DT8)&gt;'[2]NonRes - Report'!$L$14),(DT8+'[2]NonRes - Report'!$L$12),IF(AND($B8="4-inch",DT8&gt;'[2]NonRes - Report'!$M$14),(DT8-'[2]NonRes - Report'!$M$12),IF(AND($B8="4-inch",ABS(DT8)&gt;'[2]NonRes - Report'!$M$14),(DT8+'[2]NonRes - Report'!$M$12),IF(AND($B8="6-inch",DT8&gt;'[2]NonRes - Report'!$N$14),(DT8-'[2]NonRes - Report'!$N$12),IF(AND($B8="6-inch",ABS(DT8)&gt;'[2]NonRes - Report'!$N$14),(DT8+'[2]NonRes - Report'!$N$12),0))))))))))))))</f>
        <v>0</v>
      </c>
      <c r="CK8" s="39">
        <f>IF(AND($B8="3/4-inch",DU8&gt;'[2]NonRes - Report'!$G$14),(DU8-'[2]NonRes - Report'!$G$12),IF(AND($B8="3/4-inch",ABS(DU8)&gt;'[2]NonRes - Report'!$G$14),(DU8+'[2]NonRes - Report'!$G$12),IF(AND($B8="1-inch",DU8&gt;'[2]NonRes - Report'!$I$14),(DU8-'[2]NonRes - Report'!$I$12),IF(AND($B8="1-inch",ABS(DU8)&gt;'[2]NonRes - Report'!$I$14),(DU8+'[2]NonRes - Report'!$I$12),IF(AND($B8="1 1/2-inch",DU8&gt;'[2]NonRes - Report'!$J$14),(DU8-'[2]NonRes - Report'!$J$12),IF(AND($B8="1 1/2-inch",ABS(DU8)&gt;'[2]NonRes - Report'!$J$14),(DU8+'[2]NonRes - Report'!$J$12),IF(AND($B8="2-inch",DU8&gt;'[2]NonRes - Report'!$K$14),(DU8-'[2]NonRes - Report'!$K$12),IF(AND($B8="2-inch",ABS(DU8)&gt;'[2]NonRes - Report'!$K$14),(DU8+'[2]NonRes - Report'!$K$12),IF(AND($B8="3-inch",DU8&gt;'[2]NonRes - Report'!$L$14),(DU8-'[2]NonRes - Report'!$L$12),IF(AND($B8="3-inch",ABS(DU8)&gt;'[2]NonRes - Report'!$L$14),(DU8+'[2]NonRes - Report'!$L$12),IF(AND($B8="4-inch",DU8&gt;'[2]NonRes - Report'!$M$14),(DU8-'[2]NonRes - Report'!$M$12),IF(AND($B8="4-inch",ABS(DU8)&gt;'[2]NonRes - Report'!$M$14),(DU8+'[2]NonRes - Report'!$M$12),IF(AND($B8="6-inch",DU8&gt;'[2]NonRes - Report'!$N$14),(DU8-'[2]NonRes - Report'!$N$12),IF(AND($B8="6-inch",ABS(DU8)&gt;'[2]NonRes - Report'!$N$14),(DU8+'[2]NonRes - Report'!$N$12),0))))))))))))))</f>
        <v>0</v>
      </c>
      <c r="CL8" s="40">
        <f>IF(AND(BZ8&lt;1, ABS(BZ8)&lt;1),0,BZ8/'[2]NonRes - Report'!$I$22*'[2]NonRes - Report'!$E$14)</f>
        <v>0</v>
      </c>
      <c r="CM8" s="40">
        <f>IF(AND(CA8&lt;1, ABS(CA8)&lt;1),0,CA8/'[2]NonRes - Report'!$I$22*'[2]NonRes - Report'!$E$14)</f>
        <v>0</v>
      </c>
      <c r="CN8" s="40">
        <f>IF(AND(CB8&lt;1, ABS(CB8)&lt;1),0,CB8/'[2]NonRes - Report'!$I$22*'[2]NonRes - Report'!$E$14)</f>
        <v>0</v>
      </c>
      <c r="CO8" s="40">
        <f>IF(AND(CC8&lt;1, ABS(CC8)&lt;1),0,CC8/'[2]NonRes - Report'!$I$22*'[2]NonRes - Report'!$E$14)</f>
        <v>0</v>
      </c>
      <c r="CP8" s="40">
        <f>IF(AND(CD8&lt;1, ABS(CD8)&lt;1),0,CD8/'[2]NonRes - Report'!$I$22*'[2]NonRes - Report'!$E$14)</f>
        <v>0</v>
      </c>
      <c r="CQ8" s="40">
        <f>IF(AND(CE8&lt;1, ABS(CE8)&lt;1),0,CE8/'[2]NonRes - Report'!$I$22*'[2]NonRes - Report'!$E$14)</f>
        <v>0</v>
      </c>
      <c r="CR8" s="40">
        <f>IF(AND(CF8&lt;1, ABS(CF8)&lt;1),0,CF8/'[2]NonRes - Report'!$I$22*'[2]NonRes - Report'!$E$14)</f>
        <v>0</v>
      </c>
      <c r="CS8" s="40">
        <f>IF(AND(CG8&lt;1, ABS(CG8)&lt;1),0,CG8/'[2]NonRes - Report'!$I$22*'[2]NonRes - Report'!$E$14)</f>
        <v>0</v>
      </c>
      <c r="CT8" s="40">
        <f>IF(AND(CH8&lt;1, ABS(CH8)&lt;1),0,CH8/'[2]NonRes - Report'!$I$22*'[2]NonRes - Report'!$E$14)</f>
        <v>0</v>
      </c>
      <c r="CU8" s="40">
        <f>IF(AND(CI8&lt;1, ABS(CI8)&lt;1),0,CI8/'[2]NonRes - Report'!$I$22*'[2]NonRes - Report'!$E$14)</f>
        <v>0</v>
      </c>
      <c r="CV8" s="40">
        <f>IF(AND(CJ8&lt;1, ABS(CJ8)&lt;1),0,CJ8/'[2]NonRes - Report'!$I$22*'[2]NonRes - Report'!$E$14)</f>
        <v>0</v>
      </c>
      <c r="CW8" s="41">
        <f>IF(AND(CK8&lt;1, ABS(CK8)&lt;1),0,CK8/'[2]NonRes - Report'!$I$22*'[2]NonRes - Report'!$E$14)</f>
        <v>0</v>
      </c>
      <c r="CX8" s="40">
        <f t="shared" si="2"/>
        <v>46.2</v>
      </c>
      <c r="CY8" s="40">
        <f t="shared" si="3"/>
        <v>47.050000000000004</v>
      </c>
      <c r="CZ8" s="40">
        <f t="shared" si="4"/>
        <v>46.2</v>
      </c>
      <c r="DA8" s="40">
        <f t="shared" si="5"/>
        <v>46.2</v>
      </c>
      <c r="DB8" s="40">
        <f t="shared" si="6"/>
        <v>46.2</v>
      </c>
      <c r="DC8" s="40">
        <f t="shared" si="7"/>
        <v>46.2</v>
      </c>
      <c r="DD8" s="40">
        <f t="shared" si="8"/>
        <v>46.2</v>
      </c>
      <c r="DE8" s="40">
        <f t="shared" si="9"/>
        <v>46.2</v>
      </c>
      <c r="DF8" s="40">
        <f t="shared" si="10"/>
        <v>46.2</v>
      </c>
      <c r="DG8" s="40">
        <f t="shared" si="11"/>
        <v>46.2</v>
      </c>
      <c r="DH8" s="40">
        <f t="shared" si="12"/>
        <v>46.2</v>
      </c>
      <c r="DI8" s="41">
        <f t="shared" si="13"/>
        <v>46.2</v>
      </c>
      <c r="DJ8" s="38">
        <f t="shared" si="14"/>
        <v>0</v>
      </c>
      <c r="DK8" s="38">
        <f t="shared" si="15"/>
        <v>100</v>
      </c>
      <c r="DL8" s="38">
        <f t="shared" si="16"/>
        <v>0</v>
      </c>
      <c r="DM8" s="38">
        <f t="shared" si="17"/>
        <v>0</v>
      </c>
      <c r="DN8" s="38">
        <f t="shared" si="18"/>
        <v>0</v>
      </c>
      <c r="DO8" s="38">
        <f t="shared" si="19"/>
        <v>0</v>
      </c>
      <c r="DP8" s="38">
        <f t="shared" si="20"/>
        <v>0</v>
      </c>
      <c r="DQ8" s="38">
        <f t="shared" si="21"/>
        <v>0</v>
      </c>
      <c r="DR8" s="38">
        <f t="shared" si="22"/>
        <v>0</v>
      </c>
      <c r="DS8" s="38">
        <f t="shared" si="23"/>
        <v>0</v>
      </c>
      <c r="DT8" s="38">
        <f t="shared" si="24"/>
        <v>0</v>
      </c>
      <c r="DU8" s="39">
        <f t="shared" si="25"/>
        <v>0</v>
      </c>
      <c r="DV8" s="38">
        <f>IF($B8="3/4-inch",'[2]NonRes - Report'!$G$9, IF($B8="1-inch",'[2]NonRes - Report'!$G$9*'[2]NonRes - Report'!$I$19,IF($B8="1 1/2-inch", '[2]NonRes - Report'!$G$9*'[2]NonRes - Report'!$J$19,IF($B8="2-inch",'[2]NonRes - Report'!$G$9*'[2]NonRes - Report'!$K$19,IF($B8="3-inch",'[2]NonRes - Report'!$G$9*'[2]NonRes - Report'!$L$19,IF($B8="4-inch",'[2]NonRes - Report'!$G$9*'[2]NonRes - Report'!$M$19,IF($B8="6-inch",'[2]NonRes - Report'!$G$9*'[2]NonRes - Report'!$N$19, 0)))))))</f>
        <v>0</v>
      </c>
      <c r="DW8" s="38">
        <f>IF($B8="3/4-inch",'[2]NonRes - Report'!$G$9, IF($B8="1-inch",'[2]NonRes - Report'!$G$9*'[2]NonRes - Report'!$I$19,IF($B8="1 1/2-inch", '[2]NonRes - Report'!$G$9*'[2]NonRes - Report'!$J$19,IF($B8="2-inch",'[2]NonRes - Report'!$G$9*'[2]NonRes - Report'!$K$19,IF($B8="3-inch",'[2]NonRes - Report'!$G$9*'[2]NonRes - Report'!$L$19,IF($B8="4-inch",'[2]NonRes - Report'!$G$9*'[2]NonRes - Report'!$M$19,IF($B8="6-inch",'[2]NonRes - Report'!$G$9*'[2]NonRes - Report'!$N$19, 0)))))))</f>
        <v>0</v>
      </c>
      <c r="DX8" s="38">
        <f>IF($B8="3/4-inch",'[2]NonRes - Report'!$G$9, IF($B8="1-inch",'[2]NonRes - Report'!$G$9*'[2]NonRes - Report'!$I$19,IF($B8="1 1/2-inch", '[2]NonRes - Report'!$G$9*'[2]NonRes - Report'!$J$19,IF($B8="2-inch",'[2]NonRes - Report'!$G$9*'[2]NonRes - Report'!$K$19,IF($B8="3-inch",'[2]NonRes - Report'!$G$9*'[2]NonRes - Report'!$L$19,IF($B8="4-inch",'[2]NonRes - Report'!$G$9*'[2]NonRes - Report'!$M$19,IF($B8="6-inch",'[2]NonRes - Report'!$G$9*'[2]NonRes - Report'!$N$19, 0)))))))</f>
        <v>0</v>
      </c>
      <c r="DY8" s="38">
        <f>IF($B8="3/4-inch",'[2]NonRes - Report'!$G$9, IF($B8="1-inch",'[2]NonRes - Report'!$G$9*'[2]NonRes - Report'!$I$19,IF($B8="1 1/2-inch", '[2]NonRes - Report'!$G$9*'[2]NonRes - Report'!$J$19,IF($B8="2-inch",'[2]NonRes - Report'!$G$9*'[2]NonRes - Report'!$K$19,IF($B8="3-inch",'[2]NonRes - Report'!$G$9*'[2]NonRes - Report'!$L$19,IF($B8="4-inch",'[2]NonRes - Report'!$G$9*'[2]NonRes - Report'!$M$19,IF($B8="6-inch",'[2]NonRes - Report'!$G$9*'[2]NonRes - Report'!$N$19, 0)))))))</f>
        <v>0</v>
      </c>
      <c r="DZ8" s="38">
        <f>IF($B8="3/4-inch",'[2]NonRes - Report'!$G$9, IF($B8="1-inch",'[2]NonRes - Report'!$G$9*'[2]NonRes - Report'!$I$19,IF($B8="1 1/2-inch", '[2]NonRes - Report'!$G$9*'[2]NonRes - Report'!$J$19,IF($B8="2-inch",'[2]NonRes - Report'!$G$9*'[2]NonRes - Report'!$K$19,IF($B8="3-inch",'[2]NonRes - Report'!$G$9*'[2]NonRes - Report'!$L$19,IF($B8="4-inch",'[2]NonRes - Report'!$G$9*'[2]NonRes - Report'!$M$19,IF($B8="6-inch",'[2]NonRes - Report'!$G$9*'[2]NonRes - Report'!$N$19, 0)))))))</f>
        <v>0</v>
      </c>
      <c r="EA8" s="38">
        <f>IF($B8="3/4-inch",'[2]NonRes - Report'!$G$9, IF($B8="1-inch",'[2]NonRes - Report'!$G$9*'[2]NonRes - Report'!$I$19,IF($B8="1 1/2-inch", '[2]NonRes - Report'!$G$9*'[2]NonRes - Report'!$J$19,IF($B8="2-inch",'[2]NonRes - Report'!$G$9*'[2]NonRes - Report'!$K$19,IF($B8="3-inch",'[2]NonRes - Report'!$G$9*'[2]NonRes - Report'!$L$19,IF($B8="4-inch",'[2]NonRes - Report'!$G$9*'[2]NonRes - Report'!$M$19,IF($B8="6-inch",'[2]NonRes - Report'!$G$9*'[2]NonRes - Report'!$N$19, 0)))))))</f>
        <v>0</v>
      </c>
      <c r="EB8" s="38">
        <f>IF($B8="3/4-inch",'[2]NonRes - Report'!$G$9, IF($B8="1-inch",'[2]NonRes - Report'!$G$9*'[2]NonRes - Report'!$I$19,IF($B8="1 1/2-inch", '[2]NonRes - Report'!$G$9*'[2]NonRes - Report'!$J$19,IF($B8="2-inch",'[2]NonRes - Report'!$G$9*'[2]NonRes - Report'!$K$19,IF($B8="3-inch",'[2]NonRes - Report'!$G$9*'[2]NonRes - Report'!$L$19,IF($B8="4-inch",'[2]NonRes - Report'!$G$9*'[2]NonRes - Report'!$M$19,IF($B8="6-inch",'[2]NonRes - Report'!$G$9*'[2]NonRes - Report'!$N$19, 0)))))))</f>
        <v>0</v>
      </c>
      <c r="EC8" s="38">
        <f>IF($B8="3/4-inch",'[2]NonRes - Report'!$G$9, IF($B8="1-inch",'[2]NonRes - Report'!$G$9*'[2]NonRes - Report'!$I$19,IF($B8="1 1/2-inch", '[2]NonRes - Report'!$G$9*'[2]NonRes - Report'!$J$19,IF($B8="2-inch",'[2]NonRes - Report'!$G$9*'[2]NonRes - Report'!$K$19,IF($B8="3-inch",'[2]NonRes - Report'!$G$9*'[2]NonRes - Report'!$L$19,IF($B8="4-inch",'[2]NonRes - Report'!$G$9*'[2]NonRes - Report'!$M$19,IF($B8="6-inch",'[2]NonRes - Report'!$G$9*'[2]NonRes - Report'!$N$19, 0)))))))</f>
        <v>0</v>
      </c>
      <c r="ED8" s="38">
        <f>IF($B8="3/4-inch",'[2]NonRes - Report'!$G$9, IF($B8="1-inch",'[2]NonRes - Report'!$G$9*'[2]NonRes - Report'!$I$19,IF($B8="1 1/2-inch", '[2]NonRes - Report'!$G$9*'[2]NonRes - Report'!$J$19,IF($B8="2-inch",'[2]NonRes - Report'!$G$9*'[2]NonRes - Report'!$K$19,IF($B8="3-inch",'[2]NonRes - Report'!$G$9*'[2]NonRes - Report'!$L$19,IF($B8="4-inch",'[2]NonRes - Report'!$G$9*'[2]NonRes - Report'!$M$19,IF($B8="6-inch",'[2]NonRes - Report'!$G$9*'[2]NonRes - Report'!$N$19, 0)))))))</f>
        <v>0</v>
      </c>
      <c r="EE8" s="38">
        <f>IF($B8="3/4-inch",'[2]NonRes - Report'!$G$9, IF($B8="1-inch",'[2]NonRes - Report'!$G$9*'[2]NonRes - Report'!$I$19,IF($B8="1 1/2-inch", '[2]NonRes - Report'!$G$9*'[2]NonRes - Report'!$J$19,IF($B8="2-inch",'[2]NonRes - Report'!$G$9*'[2]NonRes - Report'!$K$19,IF($B8="3-inch",'[2]NonRes - Report'!$G$9*'[2]NonRes - Report'!$L$19,IF($B8="4-inch",'[2]NonRes - Report'!$G$9*'[2]NonRes - Report'!$M$19,IF($B8="6-inch",'[2]NonRes - Report'!$G$9*'[2]NonRes - Report'!$N$19, 0)))))))</f>
        <v>0</v>
      </c>
      <c r="EF8" s="38">
        <f>IF($B8="3/4-inch",'[2]NonRes - Report'!$G$9, IF($B8="1-inch",'[2]NonRes - Report'!$G$9*'[2]NonRes - Report'!$I$19,IF($B8="1 1/2-inch", '[2]NonRes - Report'!$G$9*'[2]NonRes - Report'!$J$19,IF($B8="2-inch",'[2]NonRes - Report'!$G$9*'[2]NonRes - Report'!$K$19,IF($B8="3-inch",'[2]NonRes - Report'!$G$9*'[2]NonRes - Report'!$L$19,IF($B8="4-inch",'[2]NonRes - Report'!$G$9*'[2]NonRes - Report'!$M$19,IF($B8="6-inch",'[2]NonRes - Report'!$G$9*'[2]NonRes - Report'!$N$19, 0)))))))</f>
        <v>0</v>
      </c>
      <c r="EG8" s="39">
        <f>IF($B8="3/4-inch",'[2]NonRes - Report'!$G$9, IF($B8="1-inch",'[2]NonRes - Report'!$G$9*'[2]NonRes - Report'!$I$19,IF($B8="1 1/2-inch", '[2]NonRes - Report'!$G$9*'[2]NonRes - Report'!$J$19,IF($B8="2-inch",'[2]NonRes - Report'!$G$9*'[2]NonRes - Report'!$K$19,IF($B8="3-inch",'[2]NonRes - Report'!$G$9*'[2]NonRes - Report'!$L$19,IF($B8="4-inch",'[2]NonRes - Report'!$G$9*'[2]NonRes - Report'!$M$19,IF($B8="6-inch",'[2]NonRes - Report'!$G$9*'[2]NonRes - Report'!$N$19, 0)))))))</f>
        <v>0</v>
      </c>
      <c r="EH8" s="42"/>
      <c r="EI8" s="42"/>
      <c r="EJ8" s="42"/>
      <c r="EK8" s="42"/>
      <c r="EL8" s="42"/>
      <c r="EM8" s="42"/>
      <c r="EN8" s="42"/>
      <c r="EO8" s="42"/>
      <c r="EP8" s="42"/>
      <c r="EQ8" s="42"/>
      <c r="ER8" s="42"/>
      <c r="ES8" s="42"/>
    </row>
    <row r="9" spans="1:149" ht="15">
      <c r="A9" s="120" t="s">
        <v>88</v>
      </c>
      <c r="B9" s="34" t="str">
        <f>'[2]Input - NonRes'!A449</f>
        <v>2-inch</v>
      </c>
      <c r="C9" s="35">
        <f t="shared" si="0"/>
        <v>1382.85</v>
      </c>
      <c r="D9" s="36">
        <f t="shared" si="1"/>
        <v>73300</v>
      </c>
      <c r="E9" s="37">
        <f>IF('[2]NonRes - Report'!$K$22="Monthly",(AVERAGE(F9:Q9)),AVERAGE(F9,H9,J9,L9,N9,P9))</f>
        <v>6108.333333333333</v>
      </c>
      <c r="F9" s="38">
        <f>IF('[2]Input - NonRes'!B449="", "", '[2]Input - NonRes'!B449)</f>
        <v>0</v>
      </c>
      <c r="G9" s="38">
        <f>IF('[2]Input - NonRes'!C449="","",'[2]Input - NonRes'!C449)</f>
        <v>7400</v>
      </c>
      <c r="H9" s="38">
        <f>IF('[2]Input - NonRes'!D449="", "", '[2]Input - NonRes'!D449)</f>
        <v>700</v>
      </c>
      <c r="I9" s="38">
        <f>IF('[2]Input - NonRes'!E449="", "", '[2]Input - NonRes'!E449)</f>
        <v>0</v>
      </c>
      <c r="J9" s="38">
        <f>IF('[2]Input - NonRes'!F449="", "", '[2]Input - NonRes'!F449)</f>
        <v>16800</v>
      </c>
      <c r="K9" s="38">
        <f>IF('[2]Input - NonRes'!G449="", "", '[2]Input - NonRes'!G449)</f>
        <v>4300</v>
      </c>
      <c r="L9" s="38">
        <f>IF('[2]Input - NonRes'!H449="", "", '[2]Input - NonRes'!H449)</f>
        <v>12900</v>
      </c>
      <c r="M9" s="38">
        <f>IF('[2]Input - NonRes'!I449="", "", '[2]Input - NonRes'!I449)</f>
        <v>10600</v>
      </c>
      <c r="N9" s="38">
        <f>IF('[2]Input - NonRes'!J449="", "", '[2]Input - NonRes'!J449)</f>
        <v>5200</v>
      </c>
      <c r="O9" s="38">
        <f>IF('[2]Input - NonRes'!K449="", "", '[2]Input - NonRes'!K449)</f>
        <v>5400</v>
      </c>
      <c r="P9" s="38">
        <f>IF('[2]Input - NonRes'!L449="", "", '[2]Input - NonRes'!L449)</f>
        <v>6900</v>
      </c>
      <c r="Q9" s="39">
        <f>IF('[2]Input - NonRes'!M449="", "", '[2]Input - NonRes'!M449)</f>
        <v>3100</v>
      </c>
      <c r="R9" s="40">
        <f>IF(AND($B9="3/4-inch", NOT(F9=""),OR(F9&gt;=0, F9&lt;0)),'[2]NonRes - Report'!$E$9,IF(AND($B9="1-inch", NOT(F9=""),OR(F9&gt;=0, F9&lt;0)),'[2]NonRes - Report'!$I$9,IF(AND($B9="1 1/2-inch", NOT(F9=""),OR(F9&gt;=0, F9&lt;0)),'[2]NonRes - Report'!$J$9,IF(AND($B9="2-inch", NOT(F9=""),OR(F9&gt;=0, F9&lt;0)),'[2]NonRes - Report'!$K$9,IF(AND($B9="3-inch", NOT(F9=""),OR(F9&gt;=0, F9&lt;0)),'[2]NonRes - Report'!$L$9,IF(AND($B9="4-inch", NOT(F9=""),OR(F9&gt;=0, F9&lt;0)),'[2]NonRes - Report'!$M$9,IF(AND($B9="6-inch", NOT(F9=""),OR(F9&gt;=0, F9&lt;0)),'[2]NonRes - Report'!$N$9, 0)))))))</f>
        <v>46.2</v>
      </c>
      <c r="S9" s="40">
        <f>IF(AND($B9="3/4-inch", NOT(G9=""),OR(G9&gt;=0, G9&lt;0)),'[2]NonRes - Report'!$E$9,IF(AND($B9="1-inch", NOT(G9=""),OR(G9&gt;=0, G9&lt;0)),'[2]NonRes - Report'!$I$9,IF(AND($B9="1 1/2-inch", NOT(G9=""),OR(G9&gt;=0, G9&lt;0)),'[2]NonRes - Report'!$J$9,IF(AND($B9="2-inch", NOT(G9=""),OR(G9&gt;=0, G9&lt;0)),'[2]NonRes - Report'!$K$9,IF(AND($B9="3-inch", NOT(G9=""),OR(G9&gt;=0, G9&lt;0)),'[2]NonRes - Report'!$L$9,IF(AND($B9="4-inch", NOT(G9=""),OR(G9&gt;=0, G9&lt;0)),'[2]NonRes - Report'!$M$9,IF(AND($B9="6-inch", NOT(G9=""),OR(G9&gt;=0, G9&lt;0)),'[2]NonRes - Report'!$N$9, 0)))))))</f>
        <v>46.2</v>
      </c>
      <c r="T9" s="40">
        <f>IF(AND($B9="3/4-inch", NOT(H9=""),OR(H9&gt;=0, H9&lt;0)),'[2]NonRes - Report'!$E$9,IF(AND($B9="1-inch", NOT(H9=""),OR(H9&gt;=0, H9&lt;0)),'[2]NonRes - Report'!$I$9,IF(AND($B9="1 1/2-inch", NOT(H9=""),OR(H9&gt;=0, H9&lt;0)),'[2]NonRes - Report'!$J$9,IF(AND($B9="2-inch", NOT(H9=""),OR(H9&gt;=0, H9&lt;0)),'[2]NonRes - Report'!$K$9,IF(AND($B9="3-inch", NOT(H9=""),OR(H9&gt;=0, H9&lt;0)),'[2]NonRes - Report'!$L$9,IF(AND($B9="4-inch", NOT(H9=""),OR(H9&gt;=0, H9&lt;0)),'[2]NonRes - Report'!$M$9,IF(AND($B9="6-inch", NOT(H9=""),OR(H9&gt;=0, H9&lt;0)),'[2]NonRes - Report'!$N$9, 0)))))))</f>
        <v>46.2</v>
      </c>
      <c r="U9" s="40">
        <f>IF(AND($B9="3/4-inch", NOT(I9=""),OR(I9&gt;=0, I9&lt;0)),'[2]NonRes - Report'!$E$9,IF(AND($B9="1-inch", NOT(I9=""),OR(I9&gt;=0, I9&lt;0)),'[2]NonRes - Report'!$I$9,IF(AND($B9="1 1/2-inch", NOT(I9=""),OR(I9&gt;=0, I9&lt;0)),'[2]NonRes - Report'!$J$9,IF(AND($B9="2-inch", NOT(I9=""),OR(I9&gt;=0, I9&lt;0)),'[2]NonRes - Report'!$K$9,IF(AND($B9="3-inch", NOT(I9=""),OR(I9&gt;=0, I9&lt;0)),'[2]NonRes - Report'!$L$9,IF(AND($B9="4-inch", NOT(I9=""),OR(I9&gt;=0, I9&lt;0)),'[2]NonRes - Report'!$M$9,IF(AND($B9="6-inch", NOT(I9=""),OR(I9&gt;=0, I9&lt;0)),'[2]NonRes - Report'!$N$9, 0)))))))</f>
        <v>46.2</v>
      </c>
      <c r="V9" s="40">
        <f>IF(AND($B9="3/4-inch", NOT(J9=""),OR(J9&gt;=0, J9&lt;0)),'[2]NonRes - Report'!$E$9,IF(AND($B9="1-inch", NOT(J9=""),OR(J9&gt;=0, J9&lt;0)),'[2]NonRes - Report'!$I$9,IF(AND($B9="1 1/2-inch", NOT(J9=""),OR(J9&gt;=0, J9&lt;0)),'[2]NonRes - Report'!$J$9,IF(AND($B9="2-inch", NOT(J9=""),OR(J9&gt;=0, J9&lt;0)),'[2]NonRes - Report'!$K$9,IF(AND($B9="3-inch", NOT(J9=""),OR(J9&gt;=0, J9&lt;0)),'[2]NonRes - Report'!$L$9,IF(AND($B9="4-inch", NOT(J9=""),OR(J9&gt;=0, J9&lt;0)),'[2]NonRes - Report'!$M$9,IF(AND($B9="6-inch", NOT(J9=""),OR(J9&gt;=0, J9&lt;0)),'[2]NonRes - Report'!$N$9, 0)))))))</f>
        <v>46.2</v>
      </c>
      <c r="W9" s="40">
        <f>IF(AND($B9="3/4-inch", NOT(K9=""),OR(K9&gt;=0, K9&lt;0)),'[2]NonRes - Report'!$E$9,IF(AND($B9="1-inch", NOT(K9=""),OR(K9&gt;=0, K9&lt;0)),'[2]NonRes - Report'!$I$9,IF(AND($B9="1 1/2-inch", NOT(K9=""),OR(K9&gt;=0, K9&lt;0)),'[2]NonRes - Report'!$J$9,IF(AND($B9="2-inch", NOT(K9=""),OR(K9&gt;=0, K9&lt;0)),'[2]NonRes - Report'!$K$9,IF(AND($B9="3-inch", NOT(K9=""),OR(K9&gt;=0, K9&lt;0)),'[2]NonRes - Report'!$L$9,IF(AND($B9="4-inch", NOT(K9=""),OR(K9&gt;=0, K9&lt;0)),'[2]NonRes - Report'!$M$9,IF(AND($B9="6-inch", NOT(K9=""),OR(K9&gt;=0, K9&lt;0)),'[2]NonRes - Report'!$N$9, 0)))))))</f>
        <v>46.2</v>
      </c>
      <c r="X9" s="40">
        <f>IF(AND($B9="3/4-inch", NOT(L9=""),OR(L9&gt;=0, L9&lt;0)),'[2]NonRes - Report'!$E$9,IF(AND($B9="1-inch", NOT(L9=""),OR(L9&gt;=0, L9&lt;0)),'[2]NonRes - Report'!$I$9,IF(AND($B9="1 1/2-inch", NOT(L9=""),OR(L9&gt;=0, L9&lt;0)),'[2]NonRes - Report'!$J$9,IF(AND($B9="2-inch", NOT(L9=""),OR(L9&gt;=0, L9&lt;0)),'[2]NonRes - Report'!$K$9,IF(AND($B9="3-inch", NOT(L9=""),OR(L9&gt;=0, L9&lt;0)),'[2]NonRes - Report'!$L$9,IF(AND($B9="4-inch", NOT(L9=""),OR(L9&gt;=0, L9&lt;0)),'[2]NonRes - Report'!$M$9,IF(AND($B9="6-inch", NOT(L9=""),OR(L9&gt;=0, L9&lt;0)),'[2]NonRes - Report'!$N$9, 0)))))))</f>
        <v>46.2</v>
      </c>
      <c r="Y9" s="40">
        <f>IF(AND($B9="3/4-inch", NOT(M9=""),OR(M9&gt;=0, M9&lt;0)),'[2]NonRes - Report'!$E$9,IF(AND($B9="1-inch", NOT(M9=""),OR(M9&gt;=0, M9&lt;0)),'[2]NonRes - Report'!$I$9,IF(AND($B9="1 1/2-inch", NOT(M9=""),OR(M9&gt;=0, M9&lt;0)),'[2]NonRes - Report'!$J$9,IF(AND($B9="2-inch", NOT(M9=""),OR(M9&gt;=0, M9&lt;0)),'[2]NonRes - Report'!$K$9,IF(AND($B9="3-inch", NOT(M9=""),OR(M9&gt;=0, M9&lt;0)),'[2]NonRes - Report'!$L$9,IF(AND($B9="4-inch", NOT(M9=""),OR(M9&gt;=0, M9&lt;0)),'[2]NonRes - Report'!$M$9,IF(AND($B9="6-inch", NOT(M9=""),OR(M9&gt;=0, M9&lt;0)),'[2]NonRes - Report'!$N$9, 0)))))))</f>
        <v>46.2</v>
      </c>
      <c r="Z9" s="40">
        <f>IF(AND($B9="3/4-inch", NOT(N9=""),OR(N9&gt;=0, N9&lt;0)),'[2]NonRes - Report'!$E$9,IF(AND($B9="1-inch", NOT(N9=""),OR(N9&gt;=0, N9&lt;0)),'[2]NonRes - Report'!$I$9,IF(AND($B9="1 1/2-inch", NOT(N9=""),OR(N9&gt;=0, N9&lt;0)),'[2]NonRes - Report'!$J$9,IF(AND($B9="2-inch", NOT(N9=""),OR(N9&gt;=0, N9&lt;0)),'[2]NonRes - Report'!$K$9,IF(AND($B9="3-inch", NOT(N9=""),OR(N9&gt;=0, N9&lt;0)),'[2]NonRes - Report'!$L$9,IF(AND($B9="4-inch", NOT(N9=""),OR(N9&gt;=0, N9&lt;0)),'[2]NonRes - Report'!$M$9,IF(AND($B9="6-inch", NOT(N9=""),OR(N9&gt;=0, N9&lt;0)),'[2]NonRes - Report'!$N$9, 0)))))))</f>
        <v>46.2</v>
      </c>
      <c r="AA9" s="40">
        <f>IF(AND($B9="3/4-inch", NOT(O9=""),OR(O9&gt;=0, O9&lt;0)),'[2]NonRes - Report'!$E$9,IF(AND($B9="1-inch", NOT(O9=""),OR(O9&gt;=0, O9&lt;0)),'[2]NonRes - Report'!$I$9,IF(AND($B9="1 1/2-inch", NOT(O9=""),OR(O9&gt;=0, O9&lt;0)),'[2]NonRes - Report'!$J$9,IF(AND($B9="2-inch", NOT(O9=""),OR(O9&gt;=0, O9&lt;0)),'[2]NonRes - Report'!$K$9,IF(AND($B9="3-inch", NOT(O9=""),OR(O9&gt;=0, O9&lt;0)),'[2]NonRes - Report'!$L$9,IF(AND($B9="4-inch", NOT(O9=""),OR(O9&gt;=0, O9&lt;0)),'[2]NonRes - Report'!$M$9,IF(AND($B9="6-inch", NOT(O9=""),OR(O9&gt;=0, O9&lt;0)),'[2]NonRes - Report'!$N$9, 0)))))))</f>
        <v>46.2</v>
      </c>
      <c r="AB9" s="40">
        <f>IF(AND($B9="3/4-inch", NOT(P9=""),OR(P9&gt;=0, P9&lt;0)),'[2]NonRes - Report'!$E$9,IF(AND($B9="1-inch", NOT(P9=""),OR(P9&gt;=0, P9&lt;0)),'[2]NonRes - Report'!$I$9,IF(AND($B9="1 1/2-inch", NOT(P9=""),OR(P9&gt;=0, P9&lt;0)),'[2]NonRes - Report'!$J$9,IF(AND($B9="2-inch", NOT(P9=""),OR(P9&gt;=0, P9&lt;0)),'[2]NonRes - Report'!$K$9,IF(AND($B9="3-inch", NOT(P9=""),OR(P9&gt;=0, P9&lt;0)),'[2]NonRes - Report'!$L$9,IF(AND($B9="4-inch", NOT(P9=""),OR(P9&gt;=0, P9&lt;0)),'[2]NonRes - Report'!$M$9,IF(AND($B9="6-inch", NOT(P9=""),OR(P9&gt;=0, P9&lt;0)),'[2]NonRes - Report'!$N$9, 0)))))))</f>
        <v>46.2</v>
      </c>
      <c r="AC9" s="41">
        <f>IF(AND($B9="3/4-inch", NOT(Q9=""),OR(Q9&gt;=0, Q9&lt;0)),'[2]NonRes - Report'!$E$9,IF(AND($B9="1-inch", NOT(Q9=""),OR(Q9&gt;=0, Q9&lt;0)),'[2]NonRes - Report'!$I$9,IF(AND($B9="1 1/2-inch", NOT(Q9=""),OR(Q9&gt;=0, Q9&lt;0)),'[2]NonRes - Report'!$J$9,IF(AND($B9="2-inch", NOT(Q9=""),OR(Q9&gt;=0, Q9&lt;0)),'[2]NonRes - Report'!$K$9,IF(AND($B9="3-inch", NOT(Q9=""),OR(Q9&gt;=0, Q9&lt;0)),'[2]NonRes - Report'!$L$9,IF(AND($B9="4-inch", NOT(Q9=""),OR(Q9&gt;=0, Q9&lt;0)),'[2]NonRes - Report'!$M$9,IF(AND($B9="6-inch", NOT(Q9=""),OR(Q9&gt;=0, Q9&lt;0)),'[2]NonRes - Report'!$N$9, 0)))))))</f>
        <v>46.2</v>
      </c>
      <c r="AD9" s="38">
        <f>IF(AND($B9="3/4-inch",DJ9&gt;'[2]NonRes - Report'!$G$10),'[2]NonRes - Report'!$G$10,IF(AND($B9="3/4-inch",ABS(DJ9)&gt;'[2]NonRes - Report'!$G$10),-'[2]NonRes - Report'!$G$10,IF(AND($B9="1-inch",DJ9&gt;'[2]NonRes - Report'!$I$10),'[2]NonRes - Report'!$I$10,IF(AND($B9="1-inch",ABS(DJ9)&gt;'[2]NonRes - Report'!$I$10),-'[2]NonRes - Report'!$I$10,IF(AND($B9="1 1/2-inch",DJ9&gt;'[2]NonRes - Report'!$J$10),'[2]NonRes - Report'!$J$10,IF(AND($B9="1 1/2-inch",ABS(DJ9)&gt;'[2]NonRes - Report'!$J$10),-'[2]NonRes - Report'!$J$10,IF(AND($B9="2-inch",DJ9&gt;'[2]NonRes - Report'!$K$10),'[2]NonRes - Report'!$K$10,IF(AND($B9="2-inch",ABS(DJ9)&gt;'[2]NonRes - Report'!$K$10),-'[2]NonRes - Report'!$K$10,IF(AND($B9="3-inch",DJ9&gt;'[2]NonRes - Report'!$L$10),'[2]NonRes - Report'!$L$10,IF(AND($B9="3-inch",ABS(DJ9)&gt;'[2]NonRes - Report'!$L$10),-'[2]NonRes - Report'!$L$10,IF(AND($B9="4-inch",DJ9&gt;'[2]NonRes - Report'!$M$10),'[2]NonRes - Report'!$M$10,IF(AND($B9="4-inch",ABS(DJ9)&gt;'[2]NonRes - Report'!$M$10),-'[2]NonRes - Report'!$M$10,IF(AND($B9="6-inch",DJ9&gt;'[2]NonRes - Report'!$N$10),'[2]NonRes - Report'!$N$10,IF(AND($B9="6-inch",ABS(DJ9)&gt;'[2]NonRes - Report'!$N$10),-'[2]NonRes - Report'!$N$10,IF(DJ9&lt;0,-DJ9,DJ9)))))))))))))))</f>
        <v>0</v>
      </c>
      <c r="AE9" s="38">
        <f>IF(AND($B9="3/4-inch",DK9&gt;'[2]NonRes - Report'!$G$10),'[2]NonRes - Report'!$G$10,IF(AND($B9="3/4-inch",ABS(DK9)&gt;'[2]NonRes - Report'!$G$10),-'[2]NonRes - Report'!$G$10,IF(AND($B9="1-inch",DK9&gt;'[2]NonRes - Report'!$I$10),'[2]NonRes - Report'!$I$10,IF(AND($B9="1-inch",ABS(DK9)&gt;'[2]NonRes - Report'!$I$10),-'[2]NonRes - Report'!$I$10,IF(AND($B9="1 1/2-inch",DK9&gt;'[2]NonRes - Report'!$J$10),'[2]NonRes - Report'!$J$10,IF(AND($B9="1 1/2-inch",ABS(DK9)&gt;'[2]NonRes - Report'!$J$10),-'[2]NonRes - Report'!$J$10,IF(AND($B9="2-inch",DK9&gt;'[2]NonRes - Report'!$K$10),'[2]NonRes - Report'!$K$10,IF(AND($B9="2-inch",ABS(DK9)&gt;'[2]NonRes - Report'!$K$10),-'[2]NonRes - Report'!$K$10,IF(AND($B9="3-inch",DK9&gt;'[2]NonRes - Report'!$L$10),'[2]NonRes - Report'!$L$10,IF(AND($B9="3-inch",ABS(DK9)&gt;'[2]NonRes - Report'!$L$10),-'[2]NonRes - Report'!$L$10,IF(AND($B9="4-inch",DK9&gt;'[2]NonRes - Report'!$M$10),'[2]NonRes - Report'!$M$10,IF(AND($B9="4-inch",ABS(DK9)&gt;'[2]NonRes - Report'!$M$10),-'[2]NonRes - Report'!$M$10,IF(AND($B9="6-inch",DK9&gt;'[2]NonRes - Report'!$N$10),'[2]NonRes - Report'!$N$10,IF(AND($B9="6-inch",ABS(DK9)&gt;'[2]NonRes - Report'!$N$10),-'[2]NonRes - Report'!$N$10,IF(DK9&lt;0,-DK9,DK9)))))))))))))))</f>
        <v>4800</v>
      </c>
      <c r="AF9" s="38">
        <f>IF(AND($B9="3/4-inch",DL9&gt;'[2]NonRes - Report'!$G$10),'[2]NonRes - Report'!$G$10,IF(AND($B9="3/4-inch",ABS(DL9)&gt;'[2]NonRes - Report'!$G$10),-'[2]NonRes - Report'!$G$10,IF(AND($B9="1-inch",DL9&gt;'[2]NonRes - Report'!$I$10),'[2]NonRes - Report'!$I$10,IF(AND($B9="1-inch",ABS(DL9)&gt;'[2]NonRes - Report'!$I$10),-'[2]NonRes - Report'!$I$10,IF(AND($B9="1 1/2-inch",DL9&gt;'[2]NonRes - Report'!$J$10),'[2]NonRes - Report'!$J$10,IF(AND($B9="1 1/2-inch",ABS(DL9)&gt;'[2]NonRes - Report'!$J$10),-'[2]NonRes - Report'!$J$10,IF(AND($B9="2-inch",DL9&gt;'[2]NonRes - Report'!$K$10),'[2]NonRes - Report'!$K$10,IF(AND($B9="2-inch",ABS(DL9)&gt;'[2]NonRes - Report'!$K$10),-'[2]NonRes - Report'!$K$10,IF(AND($B9="3-inch",DL9&gt;'[2]NonRes - Report'!$L$10),'[2]NonRes - Report'!$L$10,IF(AND($B9="3-inch",ABS(DL9)&gt;'[2]NonRes - Report'!$L$10),-'[2]NonRes - Report'!$L$10,IF(AND($B9="4-inch",DL9&gt;'[2]NonRes - Report'!$M$10),'[2]NonRes - Report'!$M$10,IF(AND($B9="4-inch",ABS(DL9)&gt;'[2]NonRes - Report'!$M$10),-'[2]NonRes - Report'!$M$10,IF(AND($B9="6-inch",DL9&gt;'[2]NonRes - Report'!$N$10),'[2]NonRes - Report'!$N$10,IF(AND($B9="6-inch",ABS(DL9)&gt;'[2]NonRes - Report'!$N$10),-'[2]NonRes - Report'!$N$10,IF(DL9&lt;0,-DL9,DL9)))))))))))))))</f>
        <v>700</v>
      </c>
      <c r="AG9" s="38">
        <f>IF(AND($B9="3/4-inch",DM9&gt;'[2]NonRes - Report'!$G$10),'[2]NonRes - Report'!$G$10,IF(AND($B9="3/4-inch",ABS(DM9)&gt;'[2]NonRes - Report'!$G$10),-'[2]NonRes - Report'!$G$10,IF(AND($B9="1-inch",DM9&gt;'[2]NonRes - Report'!$I$10),'[2]NonRes - Report'!$I$10,IF(AND($B9="1-inch",ABS(DM9)&gt;'[2]NonRes - Report'!$I$10),-'[2]NonRes - Report'!$I$10,IF(AND($B9="1 1/2-inch",DM9&gt;'[2]NonRes - Report'!$J$10),'[2]NonRes - Report'!$J$10,IF(AND($B9="1 1/2-inch",ABS(DM9)&gt;'[2]NonRes - Report'!$J$10),-'[2]NonRes - Report'!$J$10,IF(AND($B9="2-inch",DM9&gt;'[2]NonRes - Report'!$K$10),'[2]NonRes - Report'!$K$10,IF(AND($B9="2-inch",ABS(DM9)&gt;'[2]NonRes - Report'!$K$10),-'[2]NonRes - Report'!$K$10,IF(AND($B9="3-inch",DM9&gt;'[2]NonRes - Report'!$L$10),'[2]NonRes - Report'!$L$10,IF(AND($B9="3-inch",ABS(DM9)&gt;'[2]NonRes - Report'!$L$10),-'[2]NonRes - Report'!$L$10,IF(AND($B9="4-inch",DM9&gt;'[2]NonRes - Report'!$M$10),'[2]NonRes - Report'!$M$10,IF(AND($B9="4-inch",ABS(DM9)&gt;'[2]NonRes - Report'!$M$10),-'[2]NonRes - Report'!$M$10,IF(AND($B9="6-inch",DM9&gt;'[2]NonRes - Report'!$N$10),'[2]NonRes - Report'!$N$10,IF(AND($B9="6-inch",ABS(DM9)&gt;'[2]NonRes - Report'!$N$10),-'[2]NonRes - Report'!$N$10,IF(DM9&lt;0,-DM9,DM9)))))))))))))))</f>
        <v>0</v>
      </c>
      <c r="AH9" s="38">
        <f>IF(AND($B9="3/4-inch",DN9&gt;'[2]NonRes - Report'!$G$10),'[2]NonRes - Report'!$G$10,IF(AND($B9="3/4-inch",ABS(DN9)&gt;'[2]NonRes - Report'!$G$10),-'[2]NonRes - Report'!$G$10,IF(AND($B9="1-inch",DN9&gt;'[2]NonRes - Report'!$I$10),'[2]NonRes - Report'!$I$10,IF(AND($B9="1-inch",ABS(DN9)&gt;'[2]NonRes - Report'!$I$10),-'[2]NonRes - Report'!$I$10,IF(AND($B9="1 1/2-inch",DN9&gt;'[2]NonRes - Report'!$J$10),'[2]NonRes - Report'!$J$10,IF(AND($B9="1 1/2-inch",ABS(DN9)&gt;'[2]NonRes - Report'!$J$10),-'[2]NonRes - Report'!$J$10,IF(AND($B9="2-inch",DN9&gt;'[2]NonRes - Report'!$K$10),'[2]NonRes - Report'!$K$10,IF(AND($B9="2-inch",ABS(DN9)&gt;'[2]NonRes - Report'!$K$10),-'[2]NonRes - Report'!$K$10,IF(AND($B9="3-inch",DN9&gt;'[2]NonRes - Report'!$L$10),'[2]NonRes - Report'!$L$10,IF(AND($B9="3-inch",ABS(DN9)&gt;'[2]NonRes - Report'!$L$10),-'[2]NonRes - Report'!$L$10,IF(AND($B9="4-inch",DN9&gt;'[2]NonRes - Report'!$M$10),'[2]NonRes - Report'!$M$10,IF(AND($B9="4-inch",ABS(DN9)&gt;'[2]NonRes - Report'!$M$10),-'[2]NonRes - Report'!$M$10,IF(AND($B9="6-inch",DN9&gt;'[2]NonRes - Report'!$N$10),'[2]NonRes - Report'!$N$10,IF(AND($B9="6-inch",ABS(DN9)&gt;'[2]NonRes - Report'!$N$10),-'[2]NonRes - Report'!$N$10,IF(DN9&lt;0,-DN9,DN9)))))))))))))))</f>
        <v>4800</v>
      </c>
      <c r="AI9" s="38">
        <f>IF(AND($B9="3/4-inch",DO9&gt;'[2]NonRes - Report'!$G$10),'[2]NonRes - Report'!$G$10,IF(AND($B9="3/4-inch",ABS(DO9)&gt;'[2]NonRes - Report'!$G$10),-'[2]NonRes - Report'!$G$10,IF(AND($B9="1-inch",DO9&gt;'[2]NonRes - Report'!$I$10),'[2]NonRes - Report'!$I$10,IF(AND($B9="1-inch",ABS(DO9)&gt;'[2]NonRes - Report'!$I$10),-'[2]NonRes - Report'!$I$10,IF(AND($B9="1 1/2-inch",DO9&gt;'[2]NonRes - Report'!$J$10),'[2]NonRes - Report'!$J$10,IF(AND($B9="1 1/2-inch",ABS(DO9)&gt;'[2]NonRes - Report'!$J$10),-'[2]NonRes - Report'!$J$10,IF(AND($B9="2-inch",DO9&gt;'[2]NonRes - Report'!$K$10),'[2]NonRes - Report'!$K$10,IF(AND($B9="2-inch",ABS(DO9)&gt;'[2]NonRes - Report'!$K$10),-'[2]NonRes - Report'!$K$10,IF(AND($B9="3-inch",DO9&gt;'[2]NonRes - Report'!$L$10),'[2]NonRes - Report'!$L$10,IF(AND($B9="3-inch",ABS(DO9)&gt;'[2]NonRes - Report'!$L$10),-'[2]NonRes - Report'!$L$10,IF(AND($B9="4-inch",DO9&gt;'[2]NonRes - Report'!$M$10),'[2]NonRes - Report'!$M$10,IF(AND($B9="4-inch",ABS(DO9)&gt;'[2]NonRes - Report'!$M$10),-'[2]NonRes - Report'!$M$10,IF(AND($B9="6-inch",DO9&gt;'[2]NonRes - Report'!$N$10),'[2]NonRes - Report'!$N$10,IF(AND($B9="6-inch",ABS(DO9)&gt;'[2]NonRes - Report'!$N$10),-'[2]NonRes - Report'!$N$10,IF(DO9&lt;0,-DO9,DO9)))))))))))))))</f>
        <v>4300</v>
      </c>
      <c r="AJ9" s="38">
        <f>IF(AND($B9="3/4-inch",DP9&gt;'[2]NonRes - Report'!$G$10),'[2]NonRes - Report'!$G$10,IF(AND($B9="3/4-inch",ABS(DP9)&gt;'[2]NonRes - Report'!$G$10),-'[2]NonRes - Report'!$G$10,IF(AND($B9="1-inch",DP9&gt;'[2]NonRes - Report'!$I$10),'[2]NonRes - Report'!$I$10,IF(AND($B9="1-inch",ABS(DP9)&gt;'[2]NonRes - Report'!$I$10),-'[2]NonRes - Report'!$I$10,IF(AND($B9="1 1/2-inch",DP9&gt;'[2]NonRes - Report'!$J$10),'[2]NonRes - Report'!$J$10,IF(AND($B9="1 1/2-inch",ABS(DP9)&gt;'[2]NonRes - Report'!$J$10),-'[2]NonRes - Report'!$J$10,IF(AND($B9="2-inch",DP9&gt;'[2]NonRes - Report'!$K$10),'[2]NonRes - Report'!$K$10,IF(AND($B9="2-inch",ABS(DP9)&gt;'[2]NonRes - Report'!$K$10),-'[2]NonRes - Report'!$K$10,IF(AND($B9="3-inch",DP9&gt;'[2]NonRes - Report'!$L$10),'[2]NonRes - Report'!$L$10,IF(AND($B9="3-inch",ABS(DP9)&gt;'[2]NonRes - Report'!$L$10),-'[2]NonRes - Report'!$L$10,IF(AND($B9="4-inch",DP9&gt;'[2]NonRes - Report'!$M$10),'[2]NonRes - Report'!$M$10,IF(AND($B9="4-inch",ABS(DP9)&gt;'[2]NonRes - Report'!$M$10),-'[2]NonRes - Report'!$M$10,IF(AND($B9="6-inch",DP9&gt;'[2]NonRes - Report'!$N$10),'[2]NonRes - Report'!$N$10,IF(AND($B9="6-inch",ABS(DP9)&gt;'[2]NonRes - Report'!$N$10),-'[2]NonRes - Report'!$N$10,IF(DP9&lt;0,-DP9,DP9)))))))))))))))</f>
        <v>4800</v>
      </c>
      <c r="AK9" s="38">
        <f>IF(AND($B9="3/4-inch",DQ9&gt;'[2]NonRes - Report'!$G$10),'[2]NonRes - Report'!$G$10,IF(AND($B9="3/4-inch",ABS(DQ9)&gt;'[2]NonRes - Report'!$G$10),-'[2]NonRes - Report'!$G$10,IF(AND($B9="1-inch",DQ9&gt;'[2]NonRes - Report'!$I$10),'[2]NonRes - Report'!$I$10,IF(AND($B9="1-inch",ABS(DQ9)&gt;'[2]NonRes - Report'!$I$10),-'[2]NonRes - Report'!$I$10,IF(AND($B9="1 1/2-inch",DQ9&gt;'[2]NonRes - Report'!$J$10),'[2]NonRes - Report'!$J$10,IF(AND($B9="1 1/2-inch",ABS(DQ9)&gt;'[2]NonRes - Report'!$J$10),-'[2]NonRes - Report'!$J$10,IF(AND($B9="2-inch",DQ9&gt;'[2]NonRes - Report'!$K$10),'[2]NonRes - Report'!$K$10,IF(AND($B9="2-inch",ABS(DQ9)&gt;'[2]NonRes - Report'!$K$10),-'[2]NonRes - Report'!$K$10,IF(AND($B9="3-inch",DQ9&gt;'[2]NonRes - Report'!$L$10),'[2]NonRes - Report'!$L$10,IF(AND($B9="3-inch",ABS(DQ9)&gt;'[2]NonRes - Report'!$L$10),-'[2]NonRes - Report'!$L$10,IF(AND($B9="4-inch",DQ9&gt;'[2]NonRes - Report'!$M$10),'[2]NonRes - Report'!$M$10,IF(AND($B9="4-inch",ABS(DQ9)&gt;'[2]NonRes - Report'!$M$10),-'[2]NonRes - Report'!$M$10,IF(AND($B9="6-inch",DQ9&gt;'[2]NonRes - Report'!$N$10),'[2]NonRes - Report'!$N$10,IF(AND($B9="6-inch",ABS(DQ9)&gt;'[2]NonRes - Report'!$N$10),-'[2]NonRes - Report'!$N$10,IF(DQ9&lt;0,-DQ9,DQ9)))))))))))))))</f>
        <v>4800</v>
      </c>
      <c r="AL9" s="38">
        <f>IF(AND($B9="3/4-inch",DR9&gt;'[2]NonRes - Report'!$G$10),'[2]NonRes - Report'!$G$10,IF(AND($B9="3/4-inch",ABS(DR9)&gt;'[2]NonRes - Report'!$G$10),-'[2]NonRes - Report'!$G$10,IF(AND($B9="1-inch",DR9&gt;'[2]NonRes - Report'!$I$10),'[2]NonRes - Report'!$I$10,IF(AND($B9="1-inch",ABS(DR9)&gt;'[2]NonRes - Report'!$I$10),-'[2]NonRes - Report'!$I$10,IF(AND($B9="1 1/2-inch",DR9&gt;'[2]NonRes - Report'!$J$10),'[2]NonRes - Report'!$J$10,IF(AND($B9="1 1/2-inch",ABS(DR9)&gt;'[2]NonRes - Report'!$J$10),-'[2]NonRes - Report'!$J$10,IF(AND($B9="2-inch",DR9&gt;'[2]NonRes - Report'!$K$10),'[2]NonRes - Report'!$K$10,IF(AND($B9="2-inch",ABS(DR9)&gt;'[2]NonRes - Report'!$K$10),-'[2]NonRes - Report'!$K$10,IF(AND($B9="3-inch",DR9&gt;'[2]NonRes - Report'!$L$10),'[2]NonRes - Report'!$L$10,IF(AND($B9="3-inch",ABS(DR9)&gt;'[2]NonRes - Report'!$L$10),-'[2]NonRes - Report'!$L$10,IF(AND($B9="4-inch",DR9&gt;'[2]NonRes - Report'!$M$10),'[2]NonRes - Report'!$M$10,IF(AND($B9="4-inch",ABS(DR9)&gt;'[2]NonRes - Report'!$M$10),-'[2]NonRes - Report'!$M$10,IF(AND($B9="6-inch",DR9&gt;'[2]NonRes - Report'!$N$10),'[2]NonRes - Report'!$N$10,IF(AND($B9="6-inch",ABS(DR9)&gt;'[2]NonRes - Report'!$N$10),-'[2]NonRes - Report'!$N$10,IF(DR9&lt;0,-DR9,DR9)))))))))))))))</f>
        <v>4800</v>
      </c>
      <c r="AM9" s="38">
        <f>IF(AND($B9="3/4-inch",DS9&gt;'[2]NonRes - Report'!$G$10),'[2]NonRes - Report'!$G$10,IF(AND($B9="3/4-inch",ABS(DS9)&gt;'[2]NonRes - Report'!$G$10),-'[2]NonRes - Report'!$G$10,IF(AND($B9="1-inch",DS9&gt;'[2]NonRes - Report'!$I$10),'[2]NonRes - Report'!$I$10,IF(AND($B9="1-inch",ABS(DS9)&gt;'[2]NonRes - Report'!$I$10),-'[2]NonRes - Report'!$I$10,IF(AND($B9="1 1/2-inch",DS9&gt;'[2]NonRes - Report'!$J$10),'[2]NonRes - Report'!$J$10,IF(AND($B9="1 1/2-inch",ABS(DS9)&gt;'[2]NonRes - Report'!$J$10),-'[2]NonRes - Report'!$J$10,IF(AND($B9="2-inch",DS9&gt;'[2]NonRes - Report'!$K$10),'[2]NonRes - Report'!$K$10,IF(AND($B9="2-inch",ABS(DS9)&gt;'[2]NonRes - Report'!$K$10),-'[2]NonRes - Report'!$K$10,IF(AND($B9="3-inch",DS9&gt;'[2]NonRes - Report'!$L$10),'[2]NonRes - Report'!$L$10,IF(AND($B9="3-inch",ABS(DS9)&gt;'[2]NonRes - Report'!$L$10),-'[2]NonRes - Report'!$L$10,IF(AND($B9="4-inch",DS9&gt;'[2]NonRes - Report'!$M$10),'[2]NonRes - Report'!$M$10,IF(AND($B9="4-inch",ABS(DS9)&gt;'[2]NonRes - Report'!$M$10),-'[2]NonRes - Report'!$M$10,IF(AND($B9="6-inch",DS9&gt;'[2]NonRes - Report'!$N$10),'[2]NonRes - Report'!$N$10,IF(AND($B9="6-inch",ABS(DS9)&gt;'[2]NonRes - Report'!$N$10),-'[2]NonRes - Report'!$N$10,IF(DS9&lt;0,-DS9,DS9)))))))))))))))</f>
        <v>4800</v>
      </c>
      <c r="AN9" s="38">
        <f>IF(AND($B9="3/4-inch",DT9&gt;'[2]NonRes - Report'!$G$10),'[2]NonRes - Report'!$G$10,IF(AND($B9="3/4-inch",ABS(DT9)&gt;'[2]NonRes - Report'!$G$10),-'[2]NonRes - Report'!$G$10,IF(AND($B9="1-inch",DT9&gt;'[2]NonRes - Report'!$I$10),'[2]NonRes - Report'!$I$10,IF(AND($B9="1-inch",ABS(DT9)&gt;'[2]NonRes - Report'!$I$10),-'[2]NonRes - Report'!$I$10,IF(AND($B9="1 1/2-inch",DT9&gt;'[2]NonRes - Report'!$J$10),'[2]NonRes - Report'!$J$10,IF(AND($B9="1 1/2-inch",ABS(DT9)&gt;'[2]NonRes - Report'!$J$10),-'[2]NonRes - Report'!$J$10,IF(AND($B9="2-inch",DT9&gt;'[2]NonRes - Report'!$K$10),'[2]NonRes - Report'!$K$10,IF(AND($B9="2-inch",ABS(DT9)&gt;'[2]NonRes - Report'!$K$10),-'[2]NonRes - Report'!$K$10,IF(AND($B9="3-inch",DT9&gt;'[2]NonRes - Report'!$L$10),'[2]NonRes - Report'!$L$10,IF(AND($B9="3-inch",ABS(DT9)&gt;'[2]NonRes - Report'!$L$10),-'[2]NonRes - Report'!$L$10,IF(AND($B9="4-inch",DT9&gt;'[2]NonRes - Report'!$M$10),'[2]NonRes - Report'!$M$10,IF(AND($B9="4-inch",ABS(DT9)&gt;'[2]NonRes - Report'!$M$10),-'[2]NonRes - Report'!$M$10,IF(AND($B9="6-inch",DT9&gt;'[2]NonRes - Report'!$N$10),'[2]NonRes - Report'!$N$10,IF(AND($B9="6-inch",ABS(DT9)&gt;'[2]NonRes - Report'!$N$10),-'[2]NonRes - Report'!$N$10,IF(DT9&lt;0,-DT9,DT9)))))))))))))))</f>
        <v>4800</v>
      </c>
      <c r="AO9" s="39">
        <f>IF(AND($B9="3/4-inch",DU9&gt;'[2]NonRes - Report'!$G$10),'[2]NonRes - Report'!$G$10,IF(AND($B9="3/4-inch",ABS(DU9)&gt;'[2]NonRes - Report'!$G$10),-'[2]NonRes - Report'!$G$10,IF(AND($B9="1-inch",DU9&gt;'[2]NonRes - Report'!$I$10),'[2]NonRes - Report'!$I$10,IF(AND($B9="1-inch",ABS(DU9)&gt;'[2]NonRes - Report'!$I$10),-'[2]NonRes - Report'!$I$10,IF(AND($B9="1 1/2-inch",DU9&gt;'[2]NonRes - Report'!$J$10),'[2]NonRes - Report'!$J$10,IF(AND($B9="1 1/2-inch",ABS(DU9)&gt;'[2]NonRes - Report'!$J$10),-'[2]NonRes - Report'!$J$10,IF(AND($B9="2-inch",DU9&gt;'[2]NonRes - Report'!$K$10),'[2]NonRes - Report'!$K$10,IF(AND($B9="2-inch",ABS(DU9)&gt;'[2]NonRes - Report'!$K$10),-'[2]NonRes - Report'!$K$10,IF(AND($B9="3-inch",DU9&gt;'[2]NonRes - Report'!$L$10),'[2]NonRes - Report'!$L$10,IF(AND($B9="3-inch",ABS(DU9)&gt;'[2]NonRes - Report'!$L$10),-'[2]NonRes - Report'!$L$10,IF(AND($B9="4-inch",DU9&gt;'[2]NonRes - Report'!$M$10),'[2]NonRes - Report'!$M$10,IF(AND($B9="4-inch",ABS(DU9)&gt;'[2]NonRes - Report'!$M$10),-'[2]NonRes - Report'!$M$10,IF(AND($B9="6-inch",DU9&gt;'[2]NonRes - Report'!$N$10),'[2]NonRes - Report'!$N$10,IF(AND($B9="6-inch",ABS(DU9)&gt;'[2]NonRes - Report'!$N$10),-'[2]NonRes - Report'!$N$10,IF(DU9&lt;0,-DU9,DU9)))))))))))))))</f>
        <v>3100</v>
      </c>
      <c r="AP9" s="40">
        <f>IF(AND($B9="3/4-inch",DJ9&gt;'[2]NonRes - Report'!$G$10),('[2]NonRes - Report'!$G$10/'[2]NonRes - Report'!$I$22*'[2]NonRes - Report'!$E$10),IF(AND($B9="1-inch",DJ9&gt;'[2]NonRes - Report'!$I$10),('[2]NonRes - Report'!$I$10/'[2]NonRes - Report'!$I$22*'[2]NonRes - Report'!$E$10),IF(AND($B9="1 1/2-inch",DJ9&gt;'[2]NonRes - Report'!$J$10),('[2]NonRes - Report'!$J$10/'[2]NonRes - Report'!$I$22*'[2]NonRes - Report'!$E$10),IF(AND($B9="2-inch",DJ9&gt;'[2]NonRes - Report'!$K$10),('[2]NonRes - Report'!$K$10/'[2]NonRes - Report'!$I$22*'[2]NonRes - Report'!$E$10),IF(AND($B9="3-inch",DJ9&gt;'[2]NonRes - Report'!$L$10),('[2]NonRes - Report'!$L$10/'[2]NonRes - Report'!$I$22*'[2]NonRes - Report'!$E$10),IF(AND($B9="4-inch",DJ9&gt;'[2]NonRes - Report'!$M$10),('[2]NonRes - Report'!$M$10/'[2]NonRes - Report'!$I$22*'[2]NonRes - Report'!$E$10),IF(AND($B9="6-inch",DJ9&gt;'[2]NonRes - Report'!$N$10),('[2]NonRes - Report'!$N$10/'[2]NonRes - Report'!$I$22*'[2]NonRes - Report'!$E$10),AD9/'[2]NonRes - Report'!$I$22*'[2]NonRes - Report'!$E$10)))))))</f>
        <v>0</v>
      </c>
      <c r="AQ9" s="40">
        <f>IF(AND($B9="3/4-inch",DK9&gt;'[2]NonRes - Report'!$G$10),('[2]NonRes - Report'!$G$10/'[2]NonRes - Report'!$I$22*'[2]NonRes - Report'!$E$10),IF(AND($B9="1-inch",DK9&gt;'[2]NonRes - Report'!$I$10),('[2]NonRes - Report'!$I$10/'[2]NonRes - Report'!$I$22*'[2]NonRes - Report'!$E$10),IF(AND($B9="1 1/2-inch",DK9&gt;'[2]NonRes - Report'!$J$10),('[2]NonRes - Report'!$J$10/'[2]NonRes - Report'!$I$22*'[2]NonRes - Report'!$E$10),IF(AND($B9="2-inch",DK9&gt;'[2]NonRes - Report'!$K$10),('[2]NonRes - Report'!$K$10/'[2]NonRes - Report'!$I$22*'[2]NonRes - Report'!$E$10),IF(AND($B9="3-inch",DK9&gt;'[2]NonRes - Report'!$L$10),('[2]NonRes - Report'!$L$10/'[2]NonRes - Report'!$I$22*'[2]NonRes - Report'!$E$10),IF(AND($B9="4-inch",DK9&gt;'[2]NonRes - Report'!$M$10),('[2]NonRes - Report'!$M$10/'[2]NonRes - Report'!$I$22*'[2]NonRes - Report'!$E$10),IF(AND($B9="6-inch",DK9&gt;'[2]NonRes - Report'!$N$10),('[2]NonRes - Report'!$N$10/'[2]NonRes - Report'!$I$22*'[2]NonRes - Report'!$E$10),AE9/'[2]NonRes - Report'!$I$22*'[2]NonRes - Report'!$E$10)))))))</f>
        <v>40.799999999999997</v>
      </c>
      <c r="AR9" s="40">
        <f>IF(AND($B9="3/4-inch",DL9&gt;'[2]NonRes - Report'!$G$10),('[2]NonRes - Report'!$G$10/'[2]NonRes - Report'!$I$22*'[2]NonRes - Report'!$E$10),IF(AND($B9="1-inch",DL9&gt;'[2]NonRes - Report'!$I$10),('[2]NonRes - Report'!$I$10/'[2]NonRes - Report'!$I$22*'[2]NonRes - Report'!$E$10),IF(AND($B9="1 1/2-inch",DL9&gt;'[2]NonRes - Report'!$J$10),('[2]NonRes - Report'!$J$10/'[2]NonRes - Report'!$I$22*'[2]NonRes - Report'!$E$10),IF(AND($B9="2-inch",DL9&gt;'[2]NonRes - Report'!$K$10),('[2]NonRes - Report'!$K$10/'[2]NonRes - Report'!$I$22*'[2]NonRes - Report'!$E$10),IF(AND($B9="3-inch",DL9&gt;'[2]NonRes - Report'!$L$10),('[2]NonRes - Report'!$L$10/'[2]NonRes - Report'!$I$22*'[2]NonRes - Report'!$E$10),IF(AND($B9="4-inch",DL9&gt;'[2]NonRes - Report'!$M$10),('[2]NonRes - Report'!$M$10/'[2]NonRes - Report'!$I$22*'[2]NonRes - Report'!$E$10),IF(AND($B9="6-inch",DL9&gt;'[2]NonRes - Report'!$N$10),('[2]NonRes - Report'!$N$10/'[2]NonRes - Report'!$I$22*'[2]NonRes - Report'!$E$10),AF9/'[2]NonRes - Report'!$I$22*'[2]NonRes - Report'!$E$10)))))))</f>
        <v>5.95</v>
      </c>
      <c r="AS9" s="40">
        <f>IF(AND($B9="3/4-inch",DM9&gt;'[2]NonRes - Report'!$G$10),('[2]NonRes - Report'!$G$10/'[2]NonRes - Report'!$I$22*'[2]NonRes - Report'!$E$10),IF(AND($B9="1-inch",DM9&gt;'[2]NonRes - Report'!$I$10),('[2]NonRes - Report'!$I$10/'[2]NonRes - Report'!$I$22*'[2]NonRes - Report'!$E$10),IF(AND($B9="1 1/2-inch",DM9&gt;'[2]NonRes - Report'!$J$10),('[2]NonRes - Report'!$J$10/'[2]NonRes - Report'!$I$22*'[2]NonRes - Report'!$E$10),IF(AND($B9="2-inch",DM9&gt;'[2]NonRes - Report'!$K$10),('[2]NonRes - Report'!$K$10/'[2]NonRes - Report'!$I$22*'[2]NonRes - Report'!$E$10),IF(AND($B9="3-inch",DM9&gt;'[2]NonRes - Report'!$L$10),('[2]NonRes - Report'!$L$10/'[2]NonRes - Report'!$I$22*'[2]NonRes - Report'!$E$10),IF(AND($B9="4-inch",DM9&gt;'[2]NonRes - Report'!$M$10),('[2]NonRes - Report'!$M$10/'[2]NonRes - Report'!$I$22*'[2]NonRes - Report'!$E$10),IF(AND($B9="6-inch",DM9&gt;'[2]NonRes - Report'!$N$10),('[2]NonRes - Report'!$N$10/'[2]NonRes - Report'!$I$22*'[2]NonRes - Report'!$E$10),AG9/'[2]NonRes - Report'!$I$22*'[2]NonRes - Report'!$E$10)))))))</f>
        <v>0</v>
      </c>
      <c r="AT9" s="40">
        <f>IF(AND($B9="3/4-inch",DN9&gt;'[2]NonRes - Report'!$G$10),('[2]NonRes - Report'!$G$10/'[2]NonRes - Report'!$I$22*'[2]NonRes - Report'!$E$10),IF(AND($B9="1-inch",DN9&gt;'[2]NonRes - Report'!$I$10),('[2]NonRes - Report'!$I$10/'[2]NonRes - Report'!$I$22*'[2]NonRes - Report'!$E$10),IF(AND($B9="1 1/2-inch",DN9&gt;'[2]NonRes - Report'!$J$10),('[2]NonRes - Report'!$J$10/'[2]NonRes - Report'!$I$22*'[2]NonRes - Report'!$E$10),IF(AND($B9="2-inch",DN9&gt;'[2]NonRes - Report'!$K$10),('[2]NonRes - Report'!$K$10/'[2]NonRes - Report'!$I$22*'[2]NonRes - Report'!$E$10),IF(AND($B9="3-inch",DN9&gt;'[2]NonRes - Report'!$L$10),('[2]NonRes - Report'!$L$10/'[2]NonRes - Report'!$I$22*'[2]NonRes - Report'!$E$10),IF(AND($B9="4-inch",DN9&gt;'[2]NonRes - Report'!$M$10),('[2]NonRes - Report'!$M$10/'[2]NonRes - Report'!$I$22*'[2]NonRes - Report'!$E$10),IF(AND($B9="6-inch",DN9&gt;'[2]NonRes - Report'!$N$10),('[2]NonRes - Report'!$N$10/'[2]NonRes - Report'!$I$22*'[2]NonRes - Report'!$E$10),AH9/'[2]NonRes - Report'!$I$22*'[2]NonRes - Report'!$E$10)))))))</f>
        <v>40.799999999999997</v>
      </c>
      <c r="AU9" s="40">
        <f>IF(AND($B9="3/4-inch",DO9&gt;'[2]NonRes - Report'!$G$10),('[2]NonRes - Report'!$G$10/'[2]NonRes - Report'!$I$22*'[2]NonRes - Report'!$E$10),IF(AND($B9="1-inch",DO9&gt;'[2]NonRes - Report'!$I$10),('[2]NonRes - Report'!$I$10/'[2]NonRes - Report'!$I$22*'[2]NonRes - Report'!$E$10),IF(AND($B9="1 1/2-inch",DO9&gt;'[2]NonRes - Report'!$J$10),('[2]NonRes - Report'!$J$10/'[2]NonRes - Report'!$I$22*'[2]NonRes - Report'!$E$10),IF(AND($B9="2-inch",DO9&gt;'[2]NonRes - Report'!$K$10),('[2]NonRes - Report'!$K$10/'[2]NonRes - Report'!$I$22*'[2]NonRes - Report'!$E$10),IF(AND($B9="3-inch",DO9&gt;'[2]NonRes - Report'!$L$10),('[2]NonRes - Report'!$L$10/'[2]NonRes - Report'!$I$22*'[2]NonRes - Report'!$E$10),IF(AND($B9="4-inch",DO9&gt;'[2]NonRes - Report'!$M$10),('[2]NonRes - Report'!$M$10/'[2]NonRes - Report'!$I$22*'[2]NonRes - Report'!$E$10),IF(AND($B9="6-inch",DO9&gt;'[2]NonRes - Report'!$N$10),('[2]NonRes - Report'!$N$10/'[2]NonRes - Report'!$I$22*'[2]NonRes - Report'!$E$10),AI9/'[2]NonRes - Report'!$I$22*'[2]NonRes - Report'!$E$10)))))))</f>
        <v>36.549999999999997</v>
      </c>
      <c r="AV9" s="40">
        <f>IF(AND($B9="3/4-inch",DP9&gt;'[2]NonRes - Report'!$G$10),('[2]NonRes - Report'!$G$10/'[2]NonRes - Report'!$I$22*'[2]NonRes - Report'!$E$10),IF(AND($B9="1-inch",DP9&gt;'[2]NonRes - Report'!$I$10),('[2]NonRes - Report'!$I$10/'[2]NonRes - Report'!$I$22*'[2]NonRes - Report'!$E$10),IF(AND($B9="1 1/2-inch",DP9&gt;'[2]NonRes - Report'!$J$10),('[2]NonRes - Report'!$J$10/'[2]NonRes - Report'!$I$22*'[2]NonRes - Report'!$E$10),IF(AND($B9="2-inch",DP9&gt;'[2]NonRes - Report'!$K$10),('[2]NonRes - Report'!$K$10/'[2]NonRes - Report'!$I$22*'[2]NonRes - Report'!$E$10),IF(AND($B9="3-inch",DP9&gt;'[2]NonRes - Report'!$L$10),('[2]NonRes - Report'!$L$10/'[2]NonRes - Report'!$I$22*'[2]NonRes - Report'!$E$10),IF(AND($B9="4-inch",DP9&gt;'[2]NonRes - Report'!$M$10),('[2]NonRes - Report'!$M$10/'[2]NonRes - Report'!$I$22*'[2]NonRes - Report'!$E$10),IF(AND($B9="6-inch",DP9&gt;'[2]NonRes - Report'!$N$10),('[2]NonRes - Report'!$N$10/'[2]NonRes - Report'!$I$22*'[2]NonRes - Report'!$E$10),AJ9/'[2]NonRes - Report'!$I$22*'[2]NonRes - Report'!$E$10)))))))</f>
        <v>40.799999999999997</v>
      </c>
      <c r="AW9" s="40">
        <f>IF(AND($B9="3/4-inch",DQ9&gt;'[2]NonRes - Report'!$G$10),('[2]NonRes - Report'!$G$10/'[2]NonRes - Report'!$I$22*'[2]NonRes - Report'!$E$10),IF(AND($B9="1-inch",DQ9&gt;'[2]NonRes - Report'!$I$10),('[2]NonRes - Report'!$I$10/'[2]NonRes - Report'!$I$22*'[2]NonRes - Report'!$E$10),IF(AND($B9="1 1/2-inch",DQ9&gt;'[2]NonRes - Report'!$J$10),('[2]NonRes - Report'!$J$10/'[2]NonRes - Report'!$I$22*'[2]NonRes - Report'!$E$10),IF(AND($B9="2-inch",DQ9&gt;'[2]NonRes - Report'!$K$10),('[2]NonRes - Report'!$K$10/'[2]NonRes - Report'!$I$22*'[2]NonRes - Report'!$E$10),IF(AND($B9="3-inch",DQ9&gt;'[2]NonRes - Report'!$L$10),('[2]NonRes - Report'!$L$10/'[2]NonRes - Report'!$I$22*'[2]NonRes - Report'!$E$10),IF(AND($B9="4-inch",DQ9&gt;'[2]NonRes - Report'!$M$10),('[2]NonRes - Report'!$M$10/'[2]NonRes - Report'!$I$22*'[2]NonRes - Report'!$E$10),IF(AND($B9="6-inch",DQ9&gt;'[2]NonRes - Report'!$N$10),('[2]NonRes - Report'!$N$10/'[2]NonRes - Report'!$I$22*'[2]NonRes - Report'!$E$10),AK9/'[2]NonRes - Report'!$I$22*'[2]NonRes - Report'!$E$10)))))))</f>
        <v>40.799999999999997</v>
      </c>
      <c r="AX9" s="40">
        <f>IF(AND($B9="3/4-inch",DR9&gt;'[2]NonRes - Report'!$G$10),('[2]NonRes - Report'!$G$10/'[2]NonRes - Report'!$I$22*'[2]NonRes - Report'!$E$10),IF(AND($B9="1-inch",DR9&gt;'[2]NonRes - Report'!$I$10),('[2]NonRes - Report'!$I$10/'[2]NonRes - Report'!$I$22*'[2]NonRes - Report'!$E$10),IF(AND($B9="1 1/2-inch",DR9&gt;'[2]NonRes - Report'!$J$10),('[2]NonRes - Report'!$J$10/'[2]NonRes - Report'!$I$22*'[2]NonRes - Report'!$E$10),IF(AND($B9="2-inch",DR9&gt;'[2]NonRes - Report'!$K$10),('[2]NonRes - Report'!$K$10/'[2]NonRes - Report'!$I$22*'[2]NonRes - Report'!$E$10),IF(AND($B9="3-inch",DR9&gt;'[2]NonRes - Report'!$L$10),('[2]NonRes - Report'!$L$10/'[2]NonRes - Report'!$I$22*'[2]NonRes - Report'!$E$10),IF(AND($B9="4-inch",DR9&gt;'[2]NonRes - Report'!$M$10),('[2]NonRes - Report'!$M$10/'[2]NonRes - Report'!$I$22*'[2]NonRes - Report'!$E$10),IF(AND($B9="6-inch",DR9&gt;'[2]NonRes - Report'!$N$10),('[2]NonRes - Report'!$N$10/'[2]NonRes - Report'!$I$22*'[2]NonRes - Report'!$E$10),AL9/'[2]NonRes - Report'!$I$22*'[2]NonRes - Report'!$E$10)))))))</f>
        <v>40.799999999999997</v>
      </c>
      <c r="AY9" s="40">
        <f>IF(AND($B9="3/4-inch",DS9&gt;'[2]NonRes - Report'!$G$10),('[2]NonRes - Report'!$G$10/'[2]NonRes - Report'!$I$22*'[2]NonRes - Report'!$E$10),IF(AND($B9="1-inch",DS9&gt;'[2]NonRes - Report'!$I$10),('[2]NonRes - Report'!$I$10/'[2]NonRes - Report'!$I$22*'[2]NonRes - Report'!$E$10),IF(AND($B9="1 1/2-inch",DS9&gt;'[2]NonRes - Report'!$J$10),('[2]NonRes - Report'!$J$10/'[2]NonRes - Report'!$I$22*'[2]NonRes - Report'!$E$10),IF(AND($B9="2-inch",DS9&gt;'[2]NonRes - Report'!$K$10),('[2]NonRes - Report'!$K$10/'[2]NonRes - Report'!$I$22*'[2]NonRes - Report'!$E$10),IF(AND($B9="3-inch",DS9&gt;'[2]NonRes - Report'!$L$10),('[2]NonRes - Report'!$L$10/'[2]NonRes - Report'!$I$22*'[2]NonRes - Report'!$E$10),IF(AND($B9="4-inch",DS9&gt;'[2]NonRes - Report'!$M$10),('[2]NonRes - Report'!$M$10/'[2]NonRes - Report'!$I$22*'[2]NonRes - Report'!$E$10),IF(AND($B9="6-inch",DS9&gt;'[2]NonRes - Report'!$N$10),('[2]NonRes - Report'!$N$10/'[2]NonRes - Report'!$I$22*'[2]NonRes - Report'!$E$10),AM9/'[2]NonRes - Report'!$I$22*'[2]NonRes - Report'!$E$10)))))))</f>
        <v>40.799999999999997</v>
      </c>
      <c r="AZ9" s="40">
        <f>IF(AND($B9="3/4-inch",DT9&gt;'[2]NonRes - Report'!$G$10),('[2]NonRes - Report'!$G$10/'[2]NonRes - Report'!$I$22*'[2]NonRes - Report'!$E$10),IF(AND($B9="1-inch",DT9&gt;'[2]NonRes - Report'!$I$10),('[2]NonRes - Report'!$I$10/'[2]NonRes - Report'!$I$22*'[2]NonRes - Report'!$E$10),IF(AND($B9="1 1/2-inch",DT9&gt;'[2]NonRes - Report'!$J$10),('[2]NonRes - Report'!$J$10/'[2]NonRes - Report'!$I$22*'[2]NonRes - Report'!$E$10),IF(AND($B9="2-inch",DT9&gt;'[2]NonRes - Report'!$K$10),('[2]NonRes - Report'!$K$10/'[2]NonRes - Report'!$I$22*'[2]NonRes - Report'!$E$10),IF(AND($B9="3-inch",DT9&gt;'[2]NonRes - Report'!$L$10),('[2]NonRes - Report'!$L$10/'[2]NonRes - Report'!$I$22*'[2]NonRes - Report'!$E$10),IF(AND($B9="4-inch",DT9&gt;'[2]NonRes - Report'!$M$10),('[2]NonRes - Report'!$M$10/'[2]NonRes - Report'!$I$22*'[2]NonRes - Report'!$E$10),IF(AND($B9="6-inch",DT9&gt;'[2]NonRes - Report'!$N$10),('[2]NonRes - Report'!$N$10/'[2]NonRes - Report'!$I$22*'[2]NonRes - Report'!$E$10),AN9/'[2]NonRes - Report'!$I$22*'[2]NonRes - Report'!$E$10)))))))</f>
        <v>40.799999999999997</v>
      </c>
      <c r="BA9" s="41">
        <f>IF(AND($B9="3/4-inch",DU9&gt;'[2]NonRes - Report'!$G$10),('[2]NonRes - Report'!$G$10/'[2]NonRes - Report'!$I$22*'[2]NonRes - Report'!$E$10),IF(AND($B9="1-inch",DU9&gt;'[2]NonRes - Report'!$I$10),('[2]NonRes - Report'!$I$10/'[2]NonRes - Report'!$I$22*'[2]NonRes - Report'!$E$10),IF(AND($B9="1 1/2-inch",DU9&gt;'[2]NonRes - Report'!$J$10),('[2]NonRes - Report'!$J$10/'[2]NonRes - Report'!$I$22*'[2]NonRes - Report'!$E$10),IF(AND($B9="2-inch",DU9&gt;'[2]NonRes - Report'!$K$10),('[2]NonRes - Report'!$K$10/'[2]NonRes - Report'!$I$22*'[2]NonRes - Report'!$E$10),IF(AND($B9="3-inch",DU9&gt;'[2]NonRes - Report'!$L$10),('[2]NonRes - Report'!$L$10/'[2]NonRes - Report'!$I$22*'[2]NonRes - Report'!$E$10),IF(AND($B9="4-inch",DU9&gt;'[2]NonRes - Report'!$M$10),('[2]NonRes - Report'!$M$10/'[2]NonRes - Report'!$I$22*'[2]NonRes - Report'!$E$10),IF(AND($B9="6-inch",DU9&gt;'[2]NonRes - Report'!$N$10),('[2]NonRes - Report'!$N$10/'[2]NonRes - Report'!$I$22*'[2]NonRes - Report'!$E$10),AO9/'[2]NonRes - Report'!$I$22*'[2]NonRes - Report'!$E$10)))))))</f>
        <v>26.349999999999998</v>
      </c>
      <c r="BB9" s="38">
        <f>IF(AND($B9="3/4-inch",DJ9&gt;'[2]NonRes - Report'!$G$12),('[2]NonRes - Report'!$G$12-'[2]NonRes - Report'!$G$10),IF(AND($B9="3/4-inch",ABS(DJ9)&gt;'[2]NonRes - Report'!$G$12),-('[2]NonRes - Report'!$G$12-'[2]NonRes - Report'!$G$10),IF(AND($B9="1-inch",DJ9&gt;'[2]NonRes - Report'!$I$12),('[2]NonRes - Report'!$I$12-'[2]NonRes - Report'!$I$10),IF(AND($B9="1-inch",ABS(DJ9)&gt;'[2]NonRes - Report'!$I$12),-('[2]NonRes - Report'!$I$12-'[2]NonRes - Report'!$I$10),IF(AND($B9="1 1/2-inch",DJ9&gt;'[2]NonRes - Report'!$J$12),('[2]NonRes - Report'!$J$12-'[2]NonRes - Report'!$J$10),IF(AND($B9="1 1/2-inch",ABS(DJ9)&gt;'[2]NonRes - Report'!$J$12),-('[2]NonRes - Report'!$J$12-'[2]NonRes - Report'!$J$10),IF(AND($B9="2-inch",DJ9&gt;'[2]NonRes - Report'!$K$12),('[2]NonRes - Report'!$K$12-'[2]NonRes - Report'!$K$10),IF(AND($B9="2-inch",ABS(DJ9)&gt;'[2]NonRes - Report'!$K$12),-('[2]NonRes - Report'!$K$12-'[2]NonRes - Report'!$K$10),IF(AND($B9="3-inch",DJ9&gt;'[2]NonRes - Report'!$L$12),('[2]NonRes - Report'!$L$12-'[2]NonRes - Report'!$L$10),IF(AND($B9="3-inch",ABS(DJ9)&gt;'[2]NonRes - Report'!$L$12),-('[2]NonRes - Report'!$L$12-'[2]NonRes - Report'!$L$10),IF(AND($B9="4-inch",DJ9&gt;'[2]NonRes - Report'!$M$12),('[2]NonRes - Report'!$M$12-'[2]NonRes - Report'!$M$10),IF(AND($B9="4-inch",ABS(DJ9)&gt;'[2]NonRes - Report'!$M$12),-('[2]NonRes - Report'!$M$12-'[2]NonRes - Report'!$M$10),IF(AND($B9="6-inch",DJ9&gt;'[2]NonRes - Report'!$N$12),('[2]NonRes - Report'!$N$12-'[2]NonRes - Report'!$N$10),IF(AND($B9="6-inch",ABS(DJ9)&gt;'[2]NonRes - Report'!$N$12),-('[2]NonRes - Report'!$N$12-'[2]NonRes - Report'!$N$10),IF(DJ9&lt;0,(+DJ9+AD9),(+DJ9-AD9))))))))))))))))</f>
        <v>0</v>
      </c>
      <c r="BC9" s="38">
        <f>IF(AND($B9="3/4-inch",DK9&gt;'[2]NonRes - Report'!$G$12),('[2]NonRes - Report'!$G$12-'[2]NonRes - Report'!$G$10),IF(AND($B9="3/4-inch",ABS(DK9)&gt;'[2]NonRes - Report'!$G$12),-('[2]NonRes - Report'!$G$12-'[2]NonRes - Report'!$G$10),IF(AND($B9="1-inch",DK9&gt;'[2]NonRes - Report'!$I$12),('[2]NonRes - Report'!$I$12-'[2]NonRes - Report'!$I$10),IF(AND($B9="1-inch",ABS(DK9)&gt;'[2]NonRes - Report'!$I$12),-('[2]NonRes - Report'!$I$12-'[2]NonRes - Report'!$I$10),IF(AND($B9="1 1/2-inch",DK9&gt;'[2]NonRes - Report'!$J$12),('[2]NonRes - Report'!$J$12-'[2]NonRes - Report'!$J$10),IF(AND($B9="1 1/2-inch",ABS(DK9)&gt;'[2]NonRes - Report'!$J$12),-('[2]NonRes - Report'!$J$12-'[2]NonRes - Report'!$J$10),IF(AND($B9="2-inch",DK9&gt;'[2]NonRes - Report'!$K$12),('[2]NonRes - Report'!$K$12-'[2]NonRes - Report'!$K$10),IF(AND($B9="2-inch",ABS(DK9)&gt;'[2]NonRes - Report'!$K$12),-('[2]NonRes - Report'!$K$12-'[2]NonRes - Report'!$K$10),IF(AND($B9="3-inch",DK9&gt;'[2]NonRes - Report'!$L$12),('[2]NonRes - Report'!$L$12-'[2]NonRes - Report'!$L$10),IF(AND($B9="3-inch",ABS(DK9)&gt;'[2]NonRes - Report'!$L$12),-('[2]NonRes - Report'!$L$12-'[2]NonRes - Report'!$L$10),IF(AND($B9="4-inch",DK9&gt;'[2]NonRes - Report'!$M$12),('[2]NonRes - Report'!$M$12-'[2]NonRes - Report'!$M$10),IF(AND($B9="4-inch",ABS(DK9)&gt;'[2]NonRes - Report'!$M$12),-('[2]NonRes - Report'!$M$12-'[2]NonRes - Report'!$M$10),IF(AND($B9="6-inch",DK9&gt;'[2]NonRes - Report'!$N$12),('[2]NonRes - Report'!$N$12-'[2]NonRes - Report'!$N$10),IF(AND($B9="6-inch",ABS(DK9)&gt;'[2]NonRes - Report'!$N$12),-('[2]NonRes - Report'!$N$12-'[2]NonRes - Report'!$N$10),IF(DK9&lt;0,(+DK9+AE9),(+DK9-AE9))))))))))))))))</f>
        <v>2600</v>
      </c>
      <c r="BD9" s="38">
        <f>IF(AND($B9="3/4-inch",DL9&gt;'[2]NonRes - Report'!$G$12),('[2]NonRes - Report'!$G$12-'[2]NonRes - Report'!$G$10),IF(AND($B9="3/4-inch",ABS(DL9)&gt;'[2]NonRes - Report'!$G$12),-('[2]NonRes - Report'!$G$12-'[2]NonRes - Report'!$G$10),IF(AND($B9="1-inch",DL9&gt;'[2]NonRes - Report'!$I$12),('[2]NonRes - Report'!$I$12-'[2]NonRes - Report'!$I$10),IF(AND($B9="1-inch",ABS(DL9)&gt;'[2]NonRes - Report'!$I$12),-('[2]NonRes - Report'!$I$12-'[2]NonRes - Report'!$I$10),IF(AND($B9="1 1/2-inch",DL9&gt;'[2]NonRes - Report'!$J$12),('[2]NonRes - Report'!$J$12-'[2]NonRes - Report'!$J$10),IF(AND($B9="1 1/2-inch",ABS(DL9)&gt;'[2]NonRes - Report'!$J$12),-('[2]NonRes - Report'!$J$12-'[2]NonRes - Report'!$J$10),IF(AND($B9="2-inch",DL9&gt;'[2]NonRes - Report'!$K$12),('[2]NonRes - Report'!$K$12-'[2]NonRes - Report'!$K$10),IF(AND($B9="2-inch",ABS(DL9)&gt;'[2]NonRes - Report'!$K$12),-('[2]NonRes - Report'!$K$12-'[2]NonRes - Report'!$K$10),IF(AND($B9="3-inch",DL9&gt;'[2]NonRes - Report'!$L$12),('[2]NonRes - Report'!$L$12-'[2]NonRes - Report'!$L$10),IF(AND($B9="3-inch",ABS(DL9)&gt;'[2]NonRes - Report'!$L$12),-('[2]NonRes - Report'!$L$12-'[2]NonRes - Report'!$L$10),IF(AND($B9="4-inch",DL9&gt;'[2]NonRes - Report'!$M$12),('[2]NonRes - Report'!$M$12-'[2]NonRes - Report'!$M$10),IF(AND($B9="4-inch",ABS(DL9)&gt;'[2]NonRes - Report'!$M$12),-('[2]NonRes - Report'!$M$12-'[2]NonRes - Report'!$M$10),IF(AND($B9="6-inch",DL9&gt;'[2]NonRes - Report'!$N$12),('[2]NonRes - Report'!$N$12-'[2]NonRes - Report'!$N$10),IF(AND($B9="6-inch",ABS(DL9)&gt;'[2]NonRes - Report'!$N$12),-('[2]NonRes - Report'!$N$12-'[2]NonRes - Report'!$N$10),IF(DL9&lt;0,(+DL9+AF9),(+DL9-AF9))))))))))))))))</f>
        <v>0</v>
      </c>
      <c r="BE9" s="38">
        <f>IF(AND($B9="3/4-inch",DM9&gt;'[2]NonRes - Report'!$G$12),('[2]NonRes - Report'!$G$12-'[2]NonRes - Report'!$G$10),IF(AND($B9="3/4-inch",ABS(DM9)&gt;'[2]NonRes - Report'!$G$12),-('[2]NonRes - Report'!$G$12-'[2]NonRes - Report'!$G$10),IF(AND($B9="1-inch",DM9&gt;'[2]NonRes - Report'!$I$12),('[2]NonRes - Report'!$I$12-'[2]NonRes - Report'!$I$10),IF(AND($B9="1-inch",ABS(DM9)&gt;'[2]NonRes - Report'!$I$12),-('[2]NonRes - Report'!$I$12-'[2]NonRes - Report'!$I$10),IF(AND($B9="1 1/2-inch",DM9&gt;'[2]NonRes - Report'!$J$12),('[2]NonRes - Report'!$J$12-'[2]NonRes - Report'!$J$10),IF(AND($B9="1 1/2-inch",ABS(DM9)&gt;'[2]NonRes - Report'!$J$12),-('[2]NonRes - Report'!$J$12-'[2]NonRes - Report'!$J$10),IF(AND($B9="2-inch",DM9&gt;'[2]NonRes - Report'!$K$12),('[2]NonRes - Report'!$K$12-'[2]NonRes - Report'!$K$10),IF(AND($B9="2-inch",ABS(DM9)&gt;'[2]NonRes - Report'!$K$12),-('[2]NonRes - Report'!$K$12-'[2]NonRes - Report'!$K$10),IF(AND($B9="3-inch",DM9&gt;'[2]NonRes - Report'!$L$12),('[2]NonRes - Report'!$L$12-'[2]NonRes - Report'!$L$10),IF(AND($B9="3-inch",ABS(DM9)&gt;'[2]NonRes - Report'!$L$12),-('[2]NonRes - Report'!$L$12-'[2]NonRes - Report'!$L$10),IF(AND($B9="4-inch",DM9&gt;'[2]NonRes - Report'!$M$12),('[2]NonRes - Report'!$M$12-'[2]NonRes - Report'!$M$10),IF(AND($B9="4-inch",ABS(DM9)&gt;'[2]NonRes - Report'!$M$12),-('[2]NonRes - Report'!$M$12-'[2]NonRes - Report'!$M$10),IF(AND($B9="6-inch",DM9&gt;'[2]NonRes - Report'!$N$12),('[2]NonRes - Report'!$N$12-'[2]NonRes - Report'!$N$10),IF(AND($B9="6-inch",ABS(DM9)&gt;'[2]NonRes - Report'!$N$12),-('[2]NonRes - Report'!$N$12-'[2]NonRes - Report'!$N$10),IF(DM9&lt;0,(+DM9+AG9),(+DM9-AG9))))))))))))))))</f>
        <v>0</v>
      </c>
      <c r="BF9" s="38">
        <f>IF(AND($B9="3/4-inch",DN9&gt;'[2]NonRes - Report'!$G$12),('[2]NonRes - Report'!$G$12-'[2]NonRes - Report'!$G$10),IF(AND($B9="3/4-inch",ABS(DN9)&gt;'[2]NonRes - Report'!$G$12),-('[2]NonRes - Report'!$G$12-'[2]NonRes - Report'!$G$10),IF(AND($B9="1-inch",DN9&gt;'[2]NonRes - Report'!$I$12),('[2]NonRes - Report'!$I$12-'[2]NonRes - Report'!$I$10),IF(AND($B9="1-inch",ABS(DN9)&gt;'[2]NonRes - Report'!$I$12),-('[2]NonRes - Report'!$I$12-'[2]NonRes - Report'!$I$10),IF(AND($B9="1 1/2-inch",DN9&gt;'[2]NonRes - Report'!$J$12),('[2]NonRes - Report'!$J$12-'[2]NonRes - Report'!$J$10),IF(AND($B9="1 1/2-inch",ABS(DN9)&gt;'[2]NonRes - Report'!$J$12),-('[2]NonRes - Report'!$J$12-'[2]NonRes - Report'!$J$10),IF(AND($B9="2-inch",DN9&gt;'[2]NonRes - Report'!$K$12),('[2]NonRes - Report'!$K$12-'[2]NonRes - Report'!$K$10),IF(AND($B9="2-inch",ABS(DN9)&gt;'[2]NonRes - Report'!$K$12),-('[2]NonRes - Report'!$K$12-'[2]NonRes - Report'!$K$10),IF(AND($B9="3-inch",DN9&gt;'[2]NonRes - Report'!$L$12),('[2]NonRes - Report'!$L$12-'[2]NonRes - Report'!$L$10),IF(AND($B9="3-inch",ABS(DN9)&gt;'[2]NonRes - Report'!$L$12),-('[2]NonRes - Report'!$L$12-'[2]NonRes - Report'!$L$10),IF(AND($B9="4-inch",DN9&gt;'[2]NonRes - Report'!$M$12),('[2]NonRes - Report'!$M$12-'[2]NonRes - Report'!$M$10),IF(AND($B9="4-inch",ABS(DN9)&gt;'[2]NonRes - Report'!$M$12),-('[2]NonRes - Report'!$M$12-'[2]NonRes - Report'!$M$10),IF(AND($B9="6-inch",DN9&gt;'[2]NonRes - Report'!$N$12),('[2]NonRes - Report'!$N$12-'[2]NonRes - Report'!$N$10),IF(AND($B9="6-inch",ABS(DN9)&gt;'[2]NonRes - Report'!$N$12),-('[2]NonRes - Report'!$N$12-'[2]NonRes - Report'!$N$10),IF(DN9&lt;0,(+DN9+AH9),(+DN9-AH9))))))))))))))))</f>
        <v>12000</v>
      </c>
      <c r="BG9" s="38">
        <f>IF(AND($B9="3/4-inch",DO9&gt;'[2]NonRes - Report'!$G$12),('[2]NonRes - Report'!$G$12-'[2]NonRes - Report'!$G$10),IF(AND($B9="3/4-inch",ABS(DO9)&gt;'[2]NonRes - Report'!$G$12),-('[2]NonRes - Report'!$G$12-'[2]NonRes - Report'!$G$10),IF(AND($B9="1-inch",DO9&gt;'[2]NonRes - Report'!$I$12),('[2]NonRes - Report'!$I$12-'[2]NonRes - Report'!$I$10),IF(AND($B9="1-inch",ABS(DO9)&gt;'[2]NonRes - Report'!$I$12),-('[2]NonRes - Report'!$I$12-'[2]NonRes - Report'!$I$10),IF(AND($B9="1 1/2-inch",DO9&gt;'[2]NonRes - Report'!$J$12),('[2]NonRes - Report'!$J$12-'[2]NonRes - Report'!$J$10),IF(AND($B9="1 1/2-inch",ABS(DO9)&gt;'[2]NonRes - Report'!$J$12),-('[2]NonRes - Report'!$J$12-'[2]NonRes - Report'!$J$10),IF(AND($B9="2-inch",DO9&gt;'[2]NonRes - Report'!$K$12),('[2]NonRes - Report'!$K$12-'[2]NonRes - Report'!$K$10),IF(AND($B9="2-inch",ABS(DO9)&gt;'[2]NonRes - Report'!$K$12),-('[2]NonRes - Report'!$K$12-'[2]NonRes - Report'!$K$10),IF(AND($B9="3-inch",DO9&gt;'[2]NonRes - Report'!$L$12),('[2]NonRes - Report'!$L$12-'[2]NonRes - Report'!$L$10),IF(AND($B9="3-inch",ABS(DO9)&gt;'[2]NonRes - Report'!$L$12),-('[2]NonRes - Report'!$L$12-'[2]NonRes - Report'!$L$10),IF(AND($B9="4-inch",DO9&gt;'[2]NonRes - Report'!$M$12),('[2]NonRes - Report'!$M$12-'[2]NonRes - Report'!$M$10),IF(AND($B9="4-inch",ABS(DO9)&gt;'[2]NonRes - Report'!$M$12),-('[2]NonRes - Report'!$M$12-'[2]NonRes - Report'!$M$10),IF(AND($B9="6-inch",DO9&gt;'[2]NonRes - Report'!$N$12),('[2]NonRes - Report'!$N$12-'[2]NonRes - Report'!$N$10),IF(AND($B9="6-inch",ABS(DO9)&gt;'[2]NonRes - Report'!$N$12),-('[2]NonRes - Report'!$N$12-'[2]NonRes - Report'!$N$10),IF(DO9&lt;0,(+DO9+AI9),(+DO9-AI9))))))))))))))))</f>
        <v>0</v>
      </c>
      <c r="BH9" s="38">
        <f>IF(AND($B9="3/4-inch",DP9&gt;'[2]NonRes - Report'!$G$12),('[2]NonRes - Report'!$G$12-'[2]NonRes - Report'!$G$10),IF(AND($B9="3/4-inch",ABS(DP9)&gt;'[2]NonRes - Report'!$G$12),-('[2]NonRes - Report'!$G$12-'[2]NonRes - Report'!$G$10),IF(AND($B9="1-inch",DP9&gt;'[2]NonRes - Report'!$I$12),('[2]NonRes - Report'!$I$12-'[2]NonRes - Report'!$I$10),IF(AND($B9="1-inch",ABS(DP9)&gt;'[2]NonRes - Report'!$I$12),-('[2]NonRes - Report'!$I$12-'[2]NonRes - Report'!$I$10),IF(AND($B9="1 1/2-inch",DP9&gt;'[2]NonRes - Report'!$J$12),('[2]NonRes - Report'!$J$12-'[2]NonRes - Report'!$J$10),IF(AND($B9="1 1/2-inch",ABS(DP9)&gt;'[2]NonRes - Report'!$J$12),-('[2]NonRes - Report'!$J$12-'[2]NonRes - Report'!$J$10),IF(AND($B9="2-inch",DP9&gt;'[2]NonRes - Report'!$K$12),('[2]NonRes - Report'!$K$12-'[2]NonRes - Report'!$K$10),IF(AND($B9="2-inch",ABS(DP9)&gt;'[2]NonRes - Report'!$K$12),-('[2]NonRes - Report'!$K$12-'[2]NonRes - Report'!$K$10),IF(AND($B9="3-inch",DP9&gt;'[2]NonRes - Report'!$L$12),('[2]NonRes - Report'!$L$12-'[2]NonRes - Report'!$L$10),IF(AND($B9="3-inch",ABS(DP9)&gt;'[2]NonRes - Report'!$L$12),-('[2]NonRes - Report'!$L$12-'[2]NonRes - Report'!$L$10),IF(AND($B9="4-inch",DP9&gt;'[2]NonRes - Report'!$M$12),('[2]NonRes - Report'!$M$12-'[2]NonRes - Report'!$M$10),IF(AND($B9="4-inch",ABS(DP9)&gt;'[2]NonRes - Report'!$M$12),-('[2]NonRes - Report'!$M$12-'[2]NonRes - Report'!$M$10),IF(AND($B9="6-inch",DP9&gt;'[2]NonRes - Report'!$N$12),('[2]NonRes - Report'!$N$12-'[2]NonRes - Report'!$N$10),IF(AND($B9="6-inch",ABS(DP9)&gt;'[2]NonRes - Report'!$N$12),-('[2]NonRes - Report'!$N$12-'[2]NonRes - Report'!$N$10),IF(DP9&lt;0,(+DP9+AJ9),(+DP9-AJ9))))))))))))))))</f>
        <v>8100</v>
      </c>
      <c r="BI9" s="38">
        <f>IF(AND($B9="3/4-inch",DQ9&gt;'[2]NonRes - Report'!$G$12),('[2]NonRes - Report'!$G$12-'[2]NonRes - Report'!$G$10),IF(AND($B9="3/4-inch",ABS(DQ9)&gt;'[2]NonRes - Report'!$G$12),-('[2]NonRes - Report'!$G$12-'[2]NonRes - Report'!$G$10),IF(AND($B9="1-inch",DQ9&gt;'[2]NonRes - Report'!$I$12),('[2]NonRes - Report'!$I$12-'[2]NonRes - Report'!$I$10),IF(AND($B9="1-inch",ABS(DQ9)&gt;'[2]NonRes - Report'!$I$12),-('[2]NonRes - Report'!$I$12-'[2]NonRes - Report'!$I$10),IF(AND($B9="1 1/2-inch",DQ9&gt;'[2]NonRes - Report'!$J$12),('[2]NonRes - Report'!$J$12-'[2]NonRes - Report'!$J$10),IF(AND($B9="1 1/2-inch",ABS(DQ9)&gt;'[2]NonRes - Report'!$J$12),-('[2]NonRes - Report'!$J$12-'[2]NonRes - Report'!$J$10),IF(AND($B9="2-inch",DQ9&gt;'[2]NonRes - Report'!$K$12),('[2]NonRes - Report'!$K$12-'[2]NonRes - Report'!$K$10),IF(AND($B9="2-inch",ABS(DQ9)&gt;'[2]NonRes - Report'!$K$12),-('[2]NonRes - Report'!$K$12-'[2]NonRes - Report'!$K$10),IF(AND($B9="3-inch",DQ9&gt;'[2]NonRes - Report'!$L$12),('[2]NonRes - Report'!$L$12-'[2]NonRes - Report'!$L$10),IF(AND($B9="3-inch",ABS(DQ9)&gt;'[2]NonRes - Report'!$L$12),-('[2]NonRes - Report'!$L$12-'[2]NonRes - Report'!$L$10),IF(AND($B9="4-inch",DQ9&gt;'[2]NonRes - Report'!$M$12),('[2]NonRes - Report'!$M$12-'[2]NonRes - Report'!$M$10),IF(AND($B9="4-inch",ABS(DQ9)&gt;'[2]NonRes - Report'!$M$12),-('[2]NonRes - Report'!$M$12-'[2]NonRes - Report'!$M$10),IF(AND($B9="6-inch",DQ9&gt;'[2]NonRes - Report'!$N$12),('[2]NonRes - Report'!$N$12-'[2]NonRes - Report'!$N$10),IF(AND($B9="6-inch",ABS(DQ9)&gt;'[2]NonRes - Report'!$N$12),-('[2]NonRes - Report'!$N$12-'[2]NonRes - Report'!$N$10),IF(DQ9&lt;0,(+DQ9+AK9),(+DQ9-AK9))))))))))))))))</f>
        <v>5800</v>
      </c>
      <c r="BJ9" s="38">
        <f>IF(AND($B9="3/4-inch",DR9&gt;'[2]NonRes - Report'!$G$12),('[2]NonRes - Report'!$G$12-'[2]NonRes - Report'!$G$10),IF(AND($B9="3/4-inch",ABS(DR9)&gt;'[2]NonRes - Report'!$G$12),-('[2]NonRes - Report'!$G$12-'[2]NonRes - Report'!$G$10),IF(AND($B9="1-inch",DR9&gt;'[2]NonRes - Report'!$I$12),('[2]NonRes - Report'!$I$12-'[2]NonRes - Report'!$I$10),IF(AND($B9="1-inch",ABS(DR9)&gt;'[2]NonRes - Report'!$I$12),-('[2]NonRes - Report'!$I$12-'[2]NonRes - Report'!$I$10),IF(AND($B9="1 1/2-inch",DR9&gt;'[2]NonRes - Report'!$J$12),('[2]NonRes - Report'!$J$12-'[2]NonRes - Report'!$J$10),IF(AND($B9="1 1/2-inch",ABS(DR9)&gt;'[2]NonRes - Report'!$J$12),-('[2]NonRes - Report'!$J$12-'[2]NonRes - Report'!$J$10),IF(AND($B9="2-inch",DR9&gt;'[2]NonRes - Report'!$K$12),('[2]NonRes - Report'!$K$12-'[2]NonRes - Report'!$K$10),IF(AND($B9="2-inch",ABS(DR9)&gt;'[2]NonRes - Report'!$K$12),-('[2]NonRes - Report'!$K$12-'[2]NonRes - Report'!$K$10),IF(AND($B9="3-inch",DR9&gt;'[2]NonRes - Report'!$L$12),('[2]NonRes - Report'!$L$12-'[2]NonRes - Report'!$L$10),IF(AND($B9="3-inch",ABS(DR9)&gt;'[2]NonRes - Report'!$L$12),-('[2]NonRes - Report'!$L$12-'[2]NonRes - Report'!$L$10),IF(AND($B9="4-inch",DR9&gt;'[2]NonRes - Report'!$M$12),('[2]NonRes - Report'!$M$12-'[2]NonRes - Report'!$M$10),IF(AND($B9="4-inch",ABS(DR9)&gt;'[2]NonRes - Report'!$M$12),-('[2]NonRes - Report'!$M$12-'[2]NonRes - Report'!$M$10),IF(AND($B9="6-inch",DR9&gt;'[2]NonRes - Report'!$N$12),('[2]NonRes - Report'!$N$12-'[2]NonRes - Report'!$N$10),IF(AND($B9="6-inch",ABS(DR9)&gt;'[2]NonRes - Report'!$N$12),-('[2]NonRes - Report'!$N$12-'[2]NonRes - Report'!$N$10),IF(DR9&lt;0,(+DR9+AL9),(+DR9-AL9))))))))))))))))</f>
        <v>400</v>
      </c>
      <c r="BK9" s="38">
        <f>IF(AND($B9="3/4-inch",DS9&gt;'[2]NonRes - Report'!$G$12),('[2]NonRes - Report'!$G$12-'[2]NonRes - Report'!$G$10),IF(AND($B9="3/4-inch",ABS(DS9)&gt;'[2]NonRes - Report'!$G$12),-('[2]NonRes - Report'!$G$12-'[2]NonRes - Report'!$G$10),IF(AND($B9="1-inch",DS9&gt;'[2]NonRes - Report'!$I$12),('[2]NonRes - Report'!$I$12-'[2]NonRes - Report'!$I$10),IF(AND($B9="1-inch",ABS(DS9)&gt;'[2]NonRes - Report'!$I$12),-('[2]NonRes - Report'!$I$12-'[2]NonRes - Report'!$I$10),IF(AND($B9="1 1/2-inch",DS9&gt;'[2]NonRes - Report'!$J$12),('[2]NonRes - Report'!$J$12-'[2]NonRes - Report'!$J$10),IF(AND($B9="1 1/2-inch",ABS(DS9)&gt;'[2]NonRes - Report'!$J$12),-('[2]NonRes - Report'!$J$12-'[2]NonRes - Report'!$J$10),IF(AND($B9="2-inch",DS9&gt;'[2]NonRes - Report'!$K$12),('[2]NonRes - Report'!$K$12-'[2]NonRes - Report'!$K$10),IF(AND($B9="2-inch",ABS(DS9)&gt;'[2]NonRes - Report'!$K$12),-('[2]NonRes - Report'!$K$12-'[2]NonRes - Report'!$K$10),IF(AND($B9="3-inch",DS9&gt;'[2]NonRes - Report'!$L$12),('[2]NonRes - Report'!$L$12-'[2]NonRes - Report'!$L$10),IF(AND($B9="3-inch",ABS(DS9)&gt;'[2]NonRes - Report'!$L$12),-('[2]NonRes - Report'!$L$12-'[2]NonRes - Report'!$L$10),IF(AND($B9="4-inch",DS9&gt;'[2]NonRes - Report'!$M$12),('[2]NonRes - Report'!$M$12-'[2]NonRes - Report'!$M$10),IF(AND($B9="4-inch",ABS(DS9)&gt;'[2]NonRes - Report'!$M$12),-('[2]NonRes - Report'!$M$12-'[2]NonRes - Report'!$M$10),IF(AND($B9="6-inch",DS9&gt;'[2]NonRes - Report'!$N$12),('[2]NonRes - Report'!$N$12-'[2]NonRes - Report'!$N$10),IF(AND($B9="6-inch",ABS(DS9)&gt;'[2]NonRes - Report'!$N$12),-('[2]NonRes - Report'!$N$12-'[2]NonRes - Report'!$N$10),IF(DS9&lt;0,(+DS9+AM9),(+DS9-AM9))))))))))))))))</f>
        <v>600</v>
      </c>
      <c r="BL9" s="38">
        <f>IF(AND($B9="3/4-inch",DT9&gt;'[2]NonRes - Report'!$G$12),('[2]NonRes - Report'!$G$12-'[2]NonRes - Report'!$G$10),IF(AND($B9="3/4-inch",ABS(DT9)&gt;'[2]NonRes - Report'!$G$12),-('[2]NonRes - Report'!$G$12-'[2]NonRes - Report'!$G$10),IF(AND($B9="1-inch",DT9&gt;'[2]NonRes - Report'!$I$12),('[2]NonRes - Report'!$I$12-'[2]NonRes - Report'!$I$10),IF(AND($B9="1-inch",ABS(DT9)&gt;'[2]NonRes - Report'!$I$12),-('[2]NonRes - Report'!$I$12-'[2]NonRes - Report'!$I$10),IF(AND($B9="1 1/2-inch",DT9&gt;'[2]NonRes - Report'!$J$12),('[2]NonRes - Report'!$J$12-'[2]NonRes - Report'!$J$10),IF(AND($B9="1 1/2-inch",ABS(DT9)&gt;'[2]NonRes - Report'!$J$12),-('[2]NonRes - Report'!$J$12-'[2]NonRes - Report'!$J$10),IF(AND($B9="2-inch",DT9&gt;'[2]NonRes - Report'!$K$12),('[2]NonRes - Report'!$K$12-'[2]NonRes - Report'!$K$10),IF(AND($B9="2-inch",ABS(DT9)&gt;'[2]NonRes - Report'!$K$12),-('[2]NonRes - Report'!$K$12-'[2]NonRes - Report'!$K$10),IF(AND($B9="3-inch",DT9&gt;'[2]NonRes - Report'!$L$12),('[2]NonRes - Report'!$L$12-'[2]NonRes - Report'!$L$10),IF(AND($B9="3-inch",ABS(DT9)&gt;'[2]NonRes - Report'!$L$12),-('[2]NonRes - Report'!$L$12-'[2]NonRes - Report'!$L$10),IF(AND($B9="4-inch",DT9&gt;'[2]NonRes - Report'!$M$12),('[2]NonRes - Report'!$M$12-'[2]NonRes - Report'!$M$10),IF(AND($B9="4-inch",ABS(DT9)&gt;'[2]NonRes - Report'!$M$12),-('[2]NonRes - Report'!$M$12-'[2]NonRes - Report'!$M$10),IF(AND($B9="6-inch",DT9&gt;'[2]NonRes - Report'!$N$12),('[2]NonRes - Report'!$N$12-'[2]NonRes - Report'!$N$10),IF(AND($B9="6-inch",ABS(DT9)&gt;'[2]NonRes - Report'!$N$12),-('[2]NonRes - Report'!$N$12-'[2]NonRes - Report'!$N$10),IF(DT9&lt;0,(+DT9+AN9),(+DT9-AN9))))))))))))))))</f>
        <v>2100</v>
      </c>
      <c r="BM9" s="39">
        <f>IF(AND($B9="3/4-inch",DU9&gt;'[2]NonRes - Report'!$G$12),('[2]NonRes - Report'!$G$12-'[2]NonRes - Report'!$G$10),IF(AND($B9="3/4-inch",ABS(DU9)&gt;'[2]NonRes - Report'!$G$12),-('[2]NonRes - Report'!$G$12-'[2]NonRes - Report'!$G$10),IF(AND($B9="1-inch",DU9&gt;'[2]NonRes - Report'!$I$12),('[2]NonRes - Report'!$I$12-'[2]NonRes - Report'!$I$10),IF(AND($B9="1-inch",ABS(DU9)&gt;'[2]NonRes - Report'!$I$12),-('[2]NonRes - Report'!$I$12-'[2]NonRes - Report'!$I$10),IF(AND($B9="1 1/2-inch",DU9&gt;'[2]NonRes - Report'!$J$12),('[2]NonRes - Report'!$J$12-'[2]NonRes - Report'!$J$10),IF(AND($B9="1 1/2-inch",ABS(DU9)&gt;'[2]NonRes - Report'!$J$12),-('[2]NonRes - Report'!$J$12-'[2]NonRes - Report'!$J$10),IF(AND($B9="2-inch",DU9&gt;'[2]NonRes - Report'!$K$12),('[2]NonRes - Report'!$K$12-'[2]NonRes - Report'!$K$10),IF(AND($B9="2-inch",ABS(DU9)&gt;'[2]NonRes - Report'!$K$12),-('[2]NonRes - Report'!$K$12-'[2]NonRes - Report'!$K$10),IF(AND($B9="3-inch",DU9&gt;'[2]NonRes - Report'!$L$12),('[2]NonRes - Report'!$L$12-'[2]NonRes - Report'!$L$10),IF(AND($B9="3-inch",ABS(DU9)&gt;'[2]NonRes - Report'!$L$12),-('[2]NonRes - Report'!$L$12-'[2]NonRes - Report'!$L$10),IF(AND($B9="4-inch",DU9&gt;'[2]NonRes - Report'!$M$12),('[2]NonRes - Report'!$M$12-'[2]NonRes - Report'!$M$10),IF(AND($B9="4-inch",ABS(DU9)&gt;'[2]NonRes - Report'!$M$12),-('[2]NonRes - Report'!$M$12-'[2]NonRes - Report'!$M$10),IF(AND($B9="6-inch",DU9&gt;'[2]NonRes - Report'!$N$12),('[2]NonRes - Report'!$N$12-'[2]NonRes - Report'!$N$10),IF(AND($B9="6-inch",ABS(DU9)&gt;'[2]NonRes - Report'!$N$12),-('[2]NonRes - Report'!$N$12-'[2]NonRes - Report'!$N$10),IF(DU9&lt;0,(+DU9+AO9),(+DU9-AO9))))))))))))))))</f>
        <v>0</v>
      </c>
      <c r="BN9" s="40">
        <f>IF(AND($B9="3/4-inch",DJ9&gt;'[2]NonRes - Report'!$G$12),(('[2]NonRes - Report'!$G$12-'[2]NonRes - Report'!$G$10)/'[2]NonRes - Report'!$I$22*'[2]NonRes - Report'!$E$12),IF(AND($B9="1-inch",DJ9&gt;'[2]NonRes - Report'!$I$12),(('[2]NonRes - Report'!$I$12-'[2]NonRes - Report'!$I$10)/'[2]NonRes - Report'!$I$22*'[2]NonRes - Report'!$E$12),IF(AND($B9="1 1/2-inch",DJ9&gt;'[2]NonRes - Report'!$J$12),(('[2]NonRes - Report'!$J$12-'[2]NonRes - Report'!$J$10)/'[2]NonRes - Report'!$I$22*'[2]NonRes - Report'!$E$12),IF(AND($B9="2-inch",DJ9&gt;'[2]NonRes - Report'!$K$12),(('[2]NonRes - Report'!$K$12-'[2]NonRes - Report'!$K$10)/'[2]NonRes - Report'!$I$22*'[2]NonRes - Report'!$E$12),IF(AND($B9="3-inch",DJ9&gt;'[2]NonRes - Report'!$L$12),(('[2]NonRes - Report'!$L$12-'[2]NonRes - Report'!$L$10)/'[2]NonRes - Report'!$I$22*'[2]NonRes - Report'!$E$12),IF(AND($B9="4-inch",DJ9&gt;'[2]NonRes - Report'!$M$12),(('[2]NonRes - Report'!$M$12-'[2]NonRes - Report'!$M$10)/'[2]NonRes - Report'!$I$22*'[2]NonRes - Report'!$E$12),IF(AND($B9="6-inch",DJ9&gt;'[2]NonRes - Report'!$N$12),(('[2]NonRes - Report'!$N$12-'[2]NonRes - Report'!$N$10)/'[2]NonRes - Report'!$I$22*'[2]NonRes - Report'!$E$12),BB9/'[2]NonRes - Report'!$I$22*'[2]NonRes - Report'!$E$12)))))))</f>
        <v>0</v>
      </c>
      <c r="BO9" s="40">
        <f>IF(AND($B9="3/4-inch",DK9&gt;'[2]NonRes - Report'!$G$12),(('[2]NonRes - Report'!$G$12-'[2]NonRes - Report'!$G$10)/'[2]NonRes - Report'!$I$22*'[2]NonRes - Report'!$E$12),IF(AND($B9="1-inch",DK9&gt;'[2]NonRes - Report'!$I$12),(('[2]NonRes - Report'!$I$12-'[2]NonRes - Report'!$I$10)/'[2]NonRes - Report'!$I$22*'[2]NonRes - Report'!$E$12),IF(AND($B9="1 1/2-inch",DK9&gt;'[2]NonRes - Report'!$J$12),(('[2]NonRes - Report'!$J$12-'[2]NonRes - Report'!$J$10)/'[2]NonRes - Report'!$I$22*'[2]NonRes - Report'!$E$12),IF(AND($B9="2-inch",DK9&gt;'[2]NonRes - Report'!$K$12),(('[2]NonRes - Report'!$K$12-'[2]NonRes - Report'!$K$10)/'[2]NonRes - Report'!$I$22*'[2]NonRes - Report'!$E$12),IF(AND($B9="3-inch",DK9&gt;'[2]NonRes - Report'!$L$12),(('[2]NonRes - Report'!$L$12-'[2]NonRes - Report'!$L$10)/'[2]NonRes - Report'!$I$22*'[2]NonRes - Report'!$E$12),IF(AND($B9="4-inch",DK9&gt;'[2]NonRes - Report'!$M$12),(('[2]NonRes - Report'!$M$12-'[2]NonRes - Report'!$M$10)/'[2]NonRes - Report'!$I$22*'[2]NonRes - Report'!$E$12),IF(AND($B9="6-inch",DK9&gt;'[2]NonRes - Report'!$N$12),(('[2]NonRes - Report'!$N$12-'[2]NonRes - Report'!$N$10)/'[2]NonRes - Report'!$I$22*'[2]NonRes - Report'!$E$12),BC9/'[2]NonRes - Report'!$I$22*'[2]NonRes - Report'!$E$12)))))))</f>
        <v>39</v>
      </c>
      <c r="BP9" s="40">
        <f>IF(AND($B9="3/4-inch",DL9&gt;'[2]NonRes - Report'!$G$12),(('[2]NonRes - Report'!$G$12-'[2]NonRes - Report'!$G$10)/'[2]NonRes - Report'!$I$22*'[2]NonRes - Report'!$E$12),IF(AND($B9="1-inch",DL9&gt;'[2]NonRes - Report'!$I$12),(('[2]NonRes - Report'!$I$12-'[2]NonRes - Report'!$I$10)/'[2]NonRes - Report'!$I$22*'[2]NonRes - Report'!$E$12),IF(AND($B9="1 1/2-inch",DL9&gt;'[2]NonRes - Report'!$J$12),(('[2]NonRes - Report'!$J$12-'[2]NonRes - Report'!$J$10)/'[2]NonRes - Report'!$I$22*'[2]NonRes - Report'!$E$12),IF(AND($B9="2-inch",DL9&gt;'[2]NonRes - Report'!$K$12),(('[2]NonRes - Report'!$K$12-'[2]NonRes - Report'!$K$10)/'[2]NonRes - Report'!$I$22*'[2]NonRes - Report'!$E$12),IF(AND($B9="3-inch",DL9&gt;'[2]NonRes - Report'!$L$12),(('[2]NonRes - Report'!$L$12-'[2]NonRes - Report'!$L$10)/'[2]NonRes - Report'!$I$22*'[2]NonRes - Report'!$E$12),IF(AND($B9="4-inch",DL9&gt;'[2]NonRes - Report'!$M$12),(('[2]NonRes - Report'!$M$12-'[2]NonRes - Report'!$M$10)/'[2]NonRes - Report'!$I$22*'[2]NonRes - Report'!$E$12),IF(AND($B9="6-inch",DL9&gt;'[2]NonRes - Report'!$N$12),(('[2]NonRes - Report'!$N$12-'[2]NonRes - Report'!$N$10)/'[2]NonRes - Report'!$I$22*'[2]NonRes - Report'!$E$12),BD9/'[2]NonRes - Report'!$I$22*'[2]NonRes - Report'!$E$12)))))))</f>
        <v>0</v>
      </c>
      <c r="BQ9" s="40">
        <f>IF(AND($B9="3/4-inch",DM9&gt;'[2]NonRes - Report'!$G$12),(('[2]NonRes - Report'!$G$12-'[2]NonRes - Report'!$G$10)/'[2]NonRes - Report'!$I$22*'[2]NonRes - Report'!$E$12),IF(AND($B9="1-inch",DM9&gt;'[2]NonRes - Report'!$I$12),(('[2]NonRes - Report'!$I$12-'[2]NonRes - Report'!$I$10)/'[2]NonRes - Report'!$I$22*'[2]NonRes - Report'!$E$12),IF(AND($B9="1 1/2-inch",DM9&gt;'[2]NonRes - Report'!$J$12),(('[2]NonRes - Report'!$J$12-'[2]NonRes - Report'!$J$10)/'[2]NonRes - Report'!$I$22*'[2]NonRes - Report'!$E$12),IF(AND($B9="2-inch",DM9&gt;'[2]NonRes - Report'!$K$12),(('[2]NonRes - Report'!$K$12-'[2]NonRes - Report'!$K$10)/'[2]NonRes - Report'!$I$22*'[2]NonRes - Report'!$E$12),IF(AND($B9="3-inch",DM9&gt;'[2]NonRes - Report'!$L$12),(('[2]NonRes - Report'!$L$12-'[2]NonRes - Report'!$L$10)/'[2]NonRes - Report'!$I$22*'[2]NonRes - Report'!$E$12),IF(AND($B9="4-inch",DM9&gt;'[2]NonRes - Report'!$M$12),(('[2]NonRes - Report'!$M$12-'[2]NonRes - Report'!$M$10)/'[2]NonRes - Report'!$I$22*'[2]NonRes - Report'!$E$12),IF(AND($B9="6-inch",DM9&gt;'[2]NonRes - Report'!$N$12),(('[2]NonRes - Report'!$N$12-'[2]NonRes - Report'!$N$10)/'[2]NonRes - Report'!$I$22*'[2]NonRes - Report'!$E$12),BE9/'[2]NonRes - Report'!$I$22*'[2]NonRes - Report'!$E$12)))))))</f>
        <v>0</v>
      </c>
      <c r="BR9" s="40">
        <f>IF(AND($B9="3/4-inch",DN9&gt;'[2]NonRes - Report'!$G$12),(('[2]NonRes - Report'!$G$12-'[2]NonRes - Report'!$G$10)/'[2]NonRes - Report'!$I$22*'[2]NonRes - Report'!$E$12),IF(AND($B9="1-inch",DN9&gt;'[2]NonRes - Report'!$I$12),(('[2]NonRes - Report'!$I$12-'[2]NonRes - Report'!$I$10)/'[2]NonRes - Report'!$I$22*'[2]NonRes - Report'!$E$12),IF(AND($B9="1 1/2-inch",DN9&gt;'[2]NonRes - Report'!$J$12),(('[2]NonRes - Report'!$J$12-'[2]NonRes - Report'!$J$10)/'[2]NonRes - Report'!$I$22*'[2]NonRes - Report'!$E$12),IF(AND($B9="2-inch",DN9&gt;'[2]NonRes - Report'!$K$12),(('[2]NonRes - Report'!$K$12-'[2]NonRes - Report'!$K$10)/'[2]NonRes - Report'!$I$22*'[2]NonRes - Report'!$E$12),IF(AND($B9="3-inch",DN9&gt;'[2]NonRes - Report'!$L$12),(('[2]NonRes - Report'!$L$12-'[2]NonRes - Report'!$L$10)/'[2]NonRes - Report'!$I$22*'[2]NonRes - Report'!$E$12),IF(AND($B9="4-inch",DN9&gt;'[2]NonRes - Report'!$M$12),(('[2]NonRes - Report'!$M$12-'[2]NonRes - Report'!$M$10)/'[2]NonRes - Report'!$I$22*'[2]NonRes - Report'!$E$12),IF(AND($B9="6-inch",DN9&gt;'[2]NonRes - Report'!$N$12),(('[2]NonRes - Report'!$N$12-'[2]NonRes - Report'!$N$10)/'[2]NonRes - Report'!$I$22*'[2]NonRes - Report'!$E$12),BF9/'[2]NonRes - Report'!$I$22*'[2]NonRes - Report'!$E$12)))))))</f>
        <v>180</v>
      </c>
      <c r="BS9" s="40">
        <f>IF(AND($B9="3/4-inch",DO9&gt;'[2]NonRes - Report'!$G$12),(('[2]NonRes - Report'!$G$12-'[2]NonRes - Report'!$G$10)/'[2]NonRes - Report'!$I$22*'[2]NonRes - Report'!$E$12),IF(AND($B9="1-inch",DO9&gt;'[2]NonRes - Report'!$I$12),(('[2]NonRes - Report'!$I$12-'[2]NonRes - Report'!$I$10)/'[2]NonRes - Report'!$I$22*'[2]NonRes - Report'!$E$12),IF(AND($B9="1 1/2-inch",DO9&gt;'[2]NonRes - Report'!$J$12),(('[2]NonRes - Report'!$J$12-'[2]NonRes - Report'!$J$10)/'[2]NonRes - Report'!$I$22*'[2]NonRes - Report'!$E$12),IF(AND($B9="2-inch",DO9&gt;'[2]NonRes - Report'!$K$12),(('[2]NonRes - Report'!$K$12-'[2]NonRes - Report'!$K$10)/'[2]NonRes - Report'!$I$22*'[2]NonRes - Report'!$E$12),IF(AND($B9="3-inch",DO9&gt;'[2]NonRes - Report'!$L$12),(('[2]NonRes - Report'!$L$12-'[2]NonRes - Report'!$L$10)/'[2]NonRes - Report'!$I$22*'[2]NonRes - Report'!$E$12),IF(AND($B9="4-inch",DO9&gt;'[2]NonRes - Report'!$M$12),(('[2]NonRes - Report'!$M$12-'[2]NonRes - Report'!$M$10)/'[2]NonRes - Report'!$I$22*'[2]NonRes - Report'!$E$12),IF(AND($B9="6-inch",DO9&gt;'[2]NonRes - Report'!$N$12),(('[2]NonRes - Report'!$N$12-'[2]NonRes - Report'!$N$10)/'[2]NonRes - Report'!$I$22*'[2]NonRes - Report'!$E$12),BG9/'[2]NonRes - Report'!$I$22*'[2]NonRes - Report'!$E$12)))))))</f>
        <v>0</v>
      </c>
      <c r="BT9" s="40">
        <f>IF(AND($B9="3/4-inch",DP9&gt;'[2]NonRes - Report'!$G$12),(('[2]NonRes - Report'!$G$12-'[2]NonRes - Report'!$G$10)/'[2]NonRes - Report'!$I$22*'[2]NonRes - Report'!$E$12),IF(AND($B9="1-inch",DP9&gt;'[2]NonRes - Report'!$I$12),(('[2]NonRes - Report'!$I$12-'[2]NonRes - Report'!$I$10)/'[2]NonRes - Report'!$I$22*'[2]NonRes - Report'!$E$12),IF(AND($B9="1 1/2-inch",DP9&gt;'[2]NonRes - Report'!$J$12),(('[2]NonRes - Report'!$J$12-'[2]NonRes - Report'!$J$10)/'[2]NonRes - Report'!$I$22*'[2]NonRes - Report'!$E$12),IF(AND($B9="2-inch",DP9&gt;'[2]NonRes - Report'!$K$12),(('[2]NonRes - Report'!$K$12-'[2]NonRes - Report'!$K$10)/'[2]NonRes - Report'!$I$22*'[2]NonRes - Report'!$E$12),IF(AND($B9="3-inch",DP9&gt;'[2]NonRes - Report'!$L$12),(('[2]NonRes - Report'!$L$12-'[2]NonRes - Report'!$L$10)/'[2]NonRes - Report'!$I$22*'[2]NonRes - Report'!$E$12),IF(AND($B9="4-inch",DP9&gt;'[2]NonRes - Report'!$M$12),(('[2]NonRes - Report'!$M$12-'[2]NonRes - Report'!$M$10)/'[2]NonRes - Report'!$I$22*'[2]NonRes - Report'!$E$12),IF(AND($B9="6-inch",DP9&gt;'[2]NonRes - Report'!$N$12),(('[2]NonRes - Report'!$N$12-'[2]NonRes - Report'!$N$10)/'[2]NonRes - Report'!$I$22*'[2]NonRes - Report'!$E$12),BH9/'[2]NonRes - Report'!$I$22*'[2]NonRes - Report'!$E$12)))))))</f>
        <v>121.5</v>
      </c>
      <c r="BU9" s="40">
        <f>IF(AND($B9="3/4-inch",DQ9&gt;'[2]NonRes - Report'!$G$12),(('[2]NonRes - Report'!$G$12-'[2]NonRes - Report'!$G$10)/'[2]NonRes - Report'!$I$22*'[2]NonRes - Report'!$E$12),IF(AND($B9="1-inch",DQ9&gt;'[2]NonRes - Report'!$I$12),(('[2]NonRes - Report'!$I$12-'[2]NonRes - Report'!$I$10)/'[2]NonRes - Report'!$I$22*'[2]NonRes - Report'!$E$12),IF(AND($B9="1 1/2-inch",DQ9&gt;'[2]NonRes - Report'!$J$12),(('[2]NonRes - Report'!$J$12-'[2]NonRes - Report'!$J$10)/'[2]NonRes - Report'!$I$22*'[2]NonRes - Report'!$E$12),IF(AND($B9="2-inch",DQ9&gt;'[2]NonRes - Report'!$K$12),(('[2]NonRes - Report'!$K$12-'[2]NonRes - Report'!$K$10)/'[2]NonRes - Report'!$I$22*'[2]NonRes - Report'!$E$12),IF(AND($B9="3-inch",DQ9&gt;'[2]NonRes - Report'!$L$12),(('[2]NonRes - Report'!$L$12-'[2]NonRes - Report'!$L$10)/'[2]NonRes - Report'!$I$22*'[2]NonRes - Report'!$E$12),IF(AND($B9="4-inch",DQ9&gt;'[2]NonRes - Report'!$M$12),(('[2]NonRes - Report'!$M$12-'[2]NonRes - Report'!$M$10)/'[2]NonRes - Report'!$I$22*'[2]NonRes - Report'!$E$12),IF(AND($B9="6-inch",DQ9&gt;'[2]NonRes - Report'!$N$12),(('[2]NonRes - Report'!$N$12-'[2]NonRes - Report'!$N$10)/'[2]NonRes - Report'!$I$22*'[2]NonRes - Report'!$E$12),BI9/'[2]NonRes - Report'!$I$22*'[2]NonRes - Report'!$E$12)))))))</f>
        <v>87</v>
      </c>
      <c r="BV9" s="40">
        <f>IF(AND($B9="3/4-inch",DR9&gt;'[2]NonRes - Report'!$G$12),(('[2]NonRes - Report'!$G$12-'[2]NonRes - Report'!$G$10)/'[2]NonRes - Report'!$I$22*'[2]NonRes - Report'!$E$12),IF(AND($B9="1-inch",DR9&gt;'[2]NonRes - Report'!$I$12),(('[2]NonRes - Report'!$I$12-'[2]NonRes - Report'!$I$10)/'[2]NonRes - Report'!$I$22*'[2]NonRes - Report'!$E$12),IF(AND($B9="1 1/2-inch",DR9&gt;'[2]NonRes - Report'!$J$12),(('[2]NonRes - Report'!$J$12-'[2]NonRes - Report'!$J$10)/'[2]NonRes - Report'!$I$22*'[2]NonRes - Report'!$E$12),IF(AND($B9="2-inch",DR9&gt;'[2]NonRes - Report'!$K$12),(('[2]NonRes - Report'!$K$12-'[2]NonRes - Report'!$K$10)/'[2]NonRes - Report'!$I$22*'[2]NonRes - Report'!$E$12),IF(AND($B9="3-inch",DR9&gt;'[2]NonRes - Report'!$L$12),(('[2]NonRes - Report'!$L$12-'[2]NonRes - Report'!$L$10)/'[2]NonRes - Report'!$I$22*'[2]NonRes - Report'!$E$12),IF(AND($B9="4-inch",DR9&gt;'[2]NonRes - Report'!$M$12),(('[2]NonRes - Report'!$M$12-'[2]NonRes - Report'!$M$10)/'[2]NonRes - Report'!$I$22*'[2]NonRes - Report'!$E$12),IF(AND($B9="6-inch",DR9&gt;'[2]NonRes - Report'!$N$12),(('[2]NonRes - Report'!$N$12-'[2]NonRes - Report'!$N$10)/'[2]NonRes - Report'!$I$22*'[2]NonRes - Report'!$E$12),BJ9/'[2]NonRes - Report'!$I$22*'[2]NonRes - Report'!$E$12)))))))</f>
        <v>6</v>
      </c>
      <c r="BW9" s="40">
        <f>IF(AND($B9="3/4-inch",DS9&gt;'[2]NonRes - Report'!$G$12),(('[2]NonRes - Report'!$G$12-'[2]NonRes - Report'!$G$10)/'[2]NonRes - Report'!$I$22*'[2]NonRes - Report'!$E$12),IF(AND($B9="1-inch",DS9&gt;'[2]NonRes - Report'!$I$12),(('[2]NonRes - Report'!$I$12-'[2]NonRes - Report'!$I$10)/'[2]NonRes - Report'!$I$22*'[2]NonRes - Report'!$E$12),IF(AND($B9="1 1/2-inch",DS9&gt;'[2]NonRes - Report'!$J$12),(('[2]NonRes - Report'!$J$12-'[2]NonRes - Report'!$J$10)/'[2]NonRes - Report'!$I$22*'[2]NonRes - Report'!$E$12),IF(AND($B9="2-inch",DS9&gt;'[2]NonRes - Report'!$K$12),(('[2]NonRes - Report'!$K$12-'[2]NonRes - Report'!$K$10)/'[2]NonRes - Report'!$I$22*'[2]NonRes - Report'!$E$12),IF(AND($B9="3-inch",DS9&gt;'[2]NonRes - Report'!$L$12),(('[2]NonRes - Report'!$L$12-'[2]NonRes - Report'!$L$10)/'[2]NonRes - Report'!$I$22*'[2]NonRes - Report'!$E$12),IF(AND($B9="4-inch",DS9&gt;'[2]NonRes - Report'!$M$12),(('[2]NonRes - Report'!$M$12-'[2]NonRes - Report'!$M$10)/'[2]NonRes - Report'!$I$22*'[2]NonRes - Report'!$E$12),IF(AND($B9="6-inch",DS9&gt;'[2]NonRes - Report'!$N$12),(('[2]NonRes - Report'!$N$12-'[2]NonRes - Report'!$N$10)/'[2]NonRes - Report'!$I$22*'[2]NonRes - Report'!$E$12),BK9/'[2]NonRes - Report'!$I$22*'[2]NonRes - Report'!$E$12)))))))</f>
        <v>9</v>
      </c>
      <c r="BX9" s="40">
        <f>IF(AND($B9="3/4-inch",DT9&gt;'[2]NonRes - Report'!$G$12),(('[2]NonRes - Report'!$G$12-'[2]NonRes - Report'!$G$10)/'[2]NonRes - Report'!$I$22*'[2]NonRes - Report'!$E$12),IF(AND($B9="1-inch",DT9&gt;'[2]NonRes - Report'!$I$12),(('[2]NonRes - Report'!$I$12-'[2]NonRes - Report'!$I$10)/'[2]NonRes - Report'!$I$22*'[2]NonRes - Report'!$E$12),IF(AND($B9="1 1/2-inch",DT9&gt;'[2]NonRes - Report'!$J$12),(('[2]NonRes - Report'!$J$12-'[2]NonRes - Report'!$J$10)/'[2]NonRes - Report'!$I$22*'[2]NonRes - Report'!$E$12),IF(AND($B9="2-inch",DT9&gt;'[2]NonRes - Report'!$K$12),(('[2]NonRes - Report'!$K$12-'[2]NonRes - Report'!$K$10)/'[2]NonRes - Report'!$I$22*'[2]NonRes - Report'!$E$12),IF(AND($B9="3-inch",DT9&gt;'[2]NonRes - Report'!$L$12),(('[2]NonRes - Report'!$L$12-'[2]NonRes - Report'!$L$10)/'[2]NonRes - Report'!$I$22*'[2]NonRes - Report'!$E$12),IF(AND($B9="4-inch",DT9&gt;'[2]NonRes - Report'!$M$12),(('[2]NonRes - Report'!$M$12-'[2]NonRes - Report'!$M$10)/'[2]NonRes - Report'!$I$22*'[2]NonRes - Report'!$E$12),IF(AND($B9="6-inch",DT9&gt;'[2]NonRes - Report'!$N$12),(('[2]NonRes - Report'!$N$12-'[2]NonRes - Report'!$N$10)/'[2]NonRes - Report'!$I$22*'[2]NonRes - Report'!$E$12),BL9/'[2]NonRes - Report'!$I$22*'[2]NonRes - Report'!$E$12)))))))</f>
        <v>31.5</v>
      </c>
      <c r="BY9" s="41">
        <f>IF(AND($B9="3/4-inch",DU9&gt;'[2]NonRes - Report'!$G$12),(('[2]NonRes - Report'!$G$12-'[2]NonRes - Report'!$G$10)/'[2]NonRes - Report'!$I$22*'[2]NonRes - Report'!$E$12),IF(AND($B9="1-inch",DU9&gt;'[2]NonRes - Report'!$I$12),(('[2]NonRes - Report'!$I$12-'[2]NonRes - Report'!$I$10)/'[2]NonRes - Report'!$I$22*'[2]NonRes - Report'!$E$12),IF(AND($B9="1 1/2-inch",DU9&gt;'[2]NonRes - Report'!$J$12),(('[2]NonRes - Report'!$J$12-'[2]NonRes - Report'!$J$10)/'[2]NonRes - Report'!$I$22*'[2]NonRes - Report'!$E$12),IF(AND($B9="2-inch",DU9&gt;'[2]NonRes - Report'!$K$12),(('[2]NonRes - Report'!$K$12-'[2]NonRes - Report'!$K$10)/'[2]NonRes - Report'!$I$22*'[2]NonRes - Report'!$E$12),IF(AND($B9="3-inch",DU9&gt;'[2]NonRes - Report'!$L$12),(('[2]NonRes - Report'!$L$12-'[2]NonRes - Report'!$L$10)/'[2]NonRes - Report'!$I$22*'[2]NonRes - Report'!$E$12),IF(AND($B9="4-inch",DU9&gt;'[2]NonRes - Report'!$M$12),(('[2]NonRes - Report'!$M$12-'[2]NonRes - Report'!$M$10)/'[2]NonRes - Report'!$I$22*'[2]NonRes - Report'!$E$12),IF(AND($B9="6-inch",DU9&gt;'[2]NonRes - Report'!$N$12),(('[2]NonRes - Report'!$N$12-'[2]NonRes - Report'!$N$10)/'[2]NonRes - Report'!$I$22*'[2]NonRes - Report'!$E$12),BM9/'[2]NonRes - Report'!$I$22*'[2]NonRes - Report'!$E$12)))))))</f>
        <v>0</v>
      </c>
      <c r="BZ9" s="38">
        <f>IF(AND($B9="3/4-inch",DJ9&gt;'[2]NonRes - Report'!$G$14),(DJ9-'[2]NonRes - Report'!$G$12),IF(AND($B9="3/4-inch",ABS(DJ9)&gt;'[2]NonRes - Report'!$G$14),(DJ9+'[2]NonRes - Report'!$G$12),IF(AND($B9="1-inch",DJ9&gt;'[2]NonRes - Report'!$I$14),(DJ9-'[2]NonRes - Report'!$I$12),IF(AND($B9="1-inch",ABS(DJ9)&gt;'[2]NonRes - Report'!$I$14),(DJ9+'[2]NonRes - Report'!$I$12),IF(AND($B9="1 1/2-inch",DJ9&gt;'[2]NonRes - Report'!$J$14),(DJ9-'[2]NonRes - Report'!$J$12),IF(AND($B9="1 1/2-inch",ABS(DJ9)&gt;'[2]NonRes - Report'!$J$14),(DJ9+'[2]NonRes - Report'!$J$12),IF(AND($B9="2-inch",DJ9&gt;'[2]NonRes - Report'!$K$14),(DJ9-'[2]NonRes - Report'!$K$12),IF(AND($B9="2-inch",ABS(DJ9)&gt;'[2]NonRes - Report'!$K$14),(DJ9+'[2]NonRes - Report'!$K$12),IF(AND($B9="3-inch",DJ9&gt;'[2]NonRes - Report'!$L$14),(DJ9-'[2]NonRes - Report'!$L$12),IF(AND($B9="3-inch",ABS(DJ9)&gt;'[2]NonRes - Report'!$L$14),(DJ9+'[2]NonRes - Report'!$L$12),IF(AND($B9="4-inch",DJ9&gt;'[2]NonRes - Report'!$M$14),(DJ9-'[2]NonRes - Report'!$M$12),IF(AND($B9="4-inch",ABS(DJ9)&gt;'[2]NonRes - Report'!$M$14),(DJ9+'[2]NonRes - Report'!$M$12),IF(AND($B9="6-inch",DJ9&gt;'[2]NonRes - Report'!$N$14),(DJ9-'[2]NonRes - Report'!$N$12),IF(AND($B9="6-inch",ABS(DJ9)&gt;'[2]NonRes - Report'!$N$14),(DJ9+'[2]NonRes - Report'!$N$12),0))))))))))))))</f>
        <v>0</v>
      </c>
      <c r="CA9" s="38">
        <f>IF(AND($B9="3/4-inch",DK9&gt;'[2]NonRes - Report'!$G$14),(DK9-'[2]NonRes - Report'!$G$12),IF(AND($B9="3/4-inch",ABS(DK9)&gt;'[2]NonRes - Report'!$G$14),(DK9+'[2]NonRes - Report'!$G$12),IF(AND($B9="1-inch",DK9&gt;'[2]NonRes - Report'!$I$14),(DK9-'[2]NonRes - Report'!$I$12),IF(AND($B9="1-inch",ABS(DK9)&gt;'[2]NonRes - Report'!$I$14),(DK9+'[2]NonRes - Report'!$I$12),IF(AND($B9="1 1/2-inch",DK9&gt;'[2]NonRes - Report'!$J$14),(DK9-'[2]NonRes - Report'!$J$12),IF(AND($B9="1 1/2-inch",ABS(DK9)&gt;'[2]NonRes - Report'!$J$14),(DK9+'[2]NonRes - Report'!$J$12),IF(AND($B9="2-inch",DK9&gt;'[2]NonRes - Report'!$K$14),(DK9-'[2]NonRes - Report'!$K$12),IF(AND($B9="2-inch",ABS(DK9)&gt;'[2]NonRes - Report'!$K$14),(DK9+'[2]NonRes - Report'!$K$12),IF(AND($B9="3-inch",DK9&gt;'[2]NonRes - Report'!$L$14),(DK9-'[2]NonRes - Report'!$L$12),IF(AND($B9="3-inch",ABS(DK9)&gt;'[2]NonRes - Report'!$L$14),(DK9+'[2]NonRes - Report'!$L$12),IF(AND($B9="4-inch",DK9&gt;'[2]NonRes - Report'!$M$14),(DK9-'[2]NonRes - Report'!$M$12),IF(AND($B9="4-inch",ABS(DK9)&gt;'[2]NonRes - Report'!$M$14),(DK9+'[2]NonRes - Report'!$M$12),IF(AND($B9="6-inch",DK9&gt;'[2]NonRes - Report'!$N$14),(DK9-'[2]NonRes - Report'!$N$12),IF(AND($B9="6-inch",ABS(DK9)&gt;'[2]NonRes - Report'!$N$14),(DK9+'[2]NonRes - Report'!$N$12),0))))))))))))))</f>
        <v>0</v>
      </c>
      <c r="CB9" s="38">
        <f>IF(AND($B9="3/4-inch",DL9&gt;'[2]NonRes - Report'!$G$14),(DL9-'[2]NonRes - Report'!$G$12),IF(AND($B9="3/4-inch",ABS(DL9)&gt;'[2]NonRes - Report'!$G$14),(DL9+'[2]NonRes - Report'!$G$12),IF(AND($B9="1-inch",DL9&gt;'[2]NonRes - Report'!$I$14),(DL9-'[2]NonRes - Report'!$I$12),IF(AND($B9="1-inch",ABS(DL9)&gt;'[2]NonRes - Report'!$I$14),(DL9+'[2]NonRes - Report'!$I$12),IF(AND($B9="1 1/2-inch",DL9&gt;'[2]NonRes - Report'!$J$14),(DL9-'[2]NonRes - Report'!$J$12),IF(AND($B9="1 1/2-inch",ABS(DL9)&gt;'[2]NonRes - Report'!$J$14),(DL9+'[2]NonRes - Report'!$J$12),IF(AND($B9="2-inch",DL9&gt;'[2]NonRes - Report'!$K$14),(DL9-'[2]NonRes - Report'!$K$12),IF(AND($B9="2-inch",ABS(DL9)&gt;'[2]NonRes - Report'!$K$14),(DL9+'[2]NonRes - Report'!$K$12),IF(AND($B9="3-inch",DL9&gt;'[2]NonRes - Report'!$L$14),(DL9-'[2]NonRes - Report'!$L$12),IF(AND($B9="3-inch",ABS(DL9)&gt;'[2]NonRes - Report'!$L$14),(DL9+'[2]NonRes - Report'!$L$12),IF(AND($B9="4-inch",DL9&gt;'[2]NonRes - Report'!$M$14),(DL9-'[2]NonRes - Report'!$M$12),IF(AND($B9="4-inch",ABS(DL9)&gt;'[2]NonRes - Report'!$M$14),(DL9+'[2]NonRes - Report'!$M$12),IF(AND($B9="6-inch",DL9&gt;'[2]NonRes - Report'!$N$14),(DL9-'[2]NonRes - Report'!$N$12),IF(AND($B9="6-inch",ABS(DL9)&gt;'[2]NonRes - Report'!$N$14),(DL9+'[2]NonRes - Report'!$N$12),0))))))))))))))</f>
        <v>0</v>
      </c>
      <c r="CC9" s="38">
        <f>IF(AND($B9="3/4-inch",DM9&gt;'[2]NonRes - Report'!$G$14),(DM9-'[2]NonRes - Report'!$G$12),IF(AND($B9="3/4-inch",ABS(DM9)&gt;'[2]NonRes - Report'!$G$14),(DM9+'[2]NonRes - Report'!$G$12),IF(AND($B9="1-inch",DM9&gt;'[2]NonRes - Report'!$I$14),(DM9-'[2]NonRes - Report'!$I$12),IF(AND($B9="1-inch",ABS(DM9)&gt;'[2]NonRes - Report'!$I$14),(DM9+'[2]NonRes - Report'!$I$12),IF(AND($B9="1 1/2-inch",DM9&gt;'[2]NonRes - Report'!$J$14),(DM9-'[2]NonRes - Report'!$J$12),IF(AND($B9="1 1/2-inch",ABS(DM9)&gt;'[2]NonRes - Report'!$J$14),(DM9+'[2]NonRes - Report'!$J$12),IF(AND($B9="2-inch",DM9&gt;'[2]NonRes - Report'!$K$14),(DM9-'[2]NonRes - Report'!$K$12),IF(AND($B9="2-inch",ABS(DM9)&gt;'[2]NonRes - Report'!$K$14),(DM9+'[2]NonRes - Report'!$K$12),IF(AND($B9="3-inch",DM9&gt;'[2]NonRes - Report'!$L$14),(DM9-'[2]NonRes - Report'!$L$12),IF(AND($B9="3-inch",ABS(DM9)&gt;'[2]NonRes - Report'!$L$14),(DM9+'[2]NonRes - Report'!$L$12),IF(AND($B9="4-inch",DM9&gt;'[2]NonRes - Report'!$M$14),(DM9-'[2]NonRes - Report'!$M$12),IF(AND($B9="4-inch",ABS(DM9)&gt;'[2]NonRes - Report'!$M$14),(DM9+'[2]NonRes - Report'!$M$12),IF(AND($B9="6-inch",DM9&gt;'[2]NonRes - Report'!$N$14),(DM9-'[2]NonRes - Report'!$N$12),IF(AND($B9="6-inch",ABS(DM9)&gt;'[2]NonRes - Report'!$N$14),(DM9+'[2]NonRes - Report'!$N$12),0))))))))))))))</f>
        <v>0</v>
      </c>
      <c r="CD9" s="38">
        <f>IF(AND($B9="3/4-inch",DN9&gt;'[2]NonRes - Report'!$G$14),(DN9-'[2]NonRes - Report'!$G$12),IF(AND($B9="3/4-inch",ABS(DN9)&gt;'[2]NonRes - Report'!$G$14),(DN9+'[2]NonRes - Report'!$G$12),IF(AND($B9="1-inch",DN9&gt;'[2]NonRes - Report'!$I$14),(DN9-'[2]NonRes - Report'!$I$12),IF(AND($B9="1-inch",ABS(DN9)&gt;'[2]NonRes - Report'!$I$14),(DN9+'[2]NonRes - Report'!$I$12),IF(AND($B9="1 1/2-inch",DN9&gt;'[2]NonRes - Report'!$J$14),(DN9-'[2]NonRes - Report'!$J$12),IF(AND($B9="1 1/2-inch",ABS(DN9)&gt;'[2]NonRes - Report'!$J$14),(DN9+'[2]NonRes - Report'!$J$12),IF(AND($B9="2-inch",DN9&gt;'[2]NonRes - Report'!$K$14),(DN9-'[2]NonRes - Report'!$K$12),IF(AND($B9="2-inch",ABS(DN9)&gt;'[2]NonRes - Report'!$K$14),(DN9+'[2]NonRes - Report'!$K$12),IF(AND($B9="3-inch",DN9&gt;'[2]NonRes - Report'!$L$14),(DN9-'[2]NonRes - Report'!$L$12),IF(AND($B9="3-inch",ABS(DN9)&gt;'[2]NonRes - Report'!$L$14),(DN9+'[2]NonRes - Report'!$L$12),IF(AND($B9="4-inch",DN9&gt;'[2]NonRes - Report'!$M$14),(DN9-'[2]NonRes - Report'!$M$12),IF(AND($B9="4-inch",ABS(DN9)&gt;'[2]NonRes - Report'!$M$14),(DN9+'[2]NonRes - Report'!$M$12),IF(AND($B9="6-inch",DN9&gt;'[2]NonRes - Report'!$N$14),(DN9-'[2]NonRes - Report'!$N$12),IF(AND($B9="6-inch",ABS(DN9)&gt;'[2]NonRes - Report'!$N$14),(DN9+'[2]NonRes - Report'!$N$12),0))))))))))))))</f>
        <v>0</v>
      </c>
      <c r="CE9" s="38">
        <f>IF(AND($B9="3/4-inch",DO9&gt;'[2]NonRes - Report'!$G$14),(DO9-'[2]NonRes - Report'!$G$12),IF(AND($B9="3/4-inch",ABS(DO9)&gt;'[2]NonRes - Report'!$G$14),(DO9+'[2]NonRes - Report'!$G$12),IF(AND($B9="1-inch",DO9&gt;'[2]NonRes - Report'!$I$14),(DO9-'[2]NonRes - Report'!$I$12),IF(AND($B9="1-inch",ABS(DO9)&gt;'[2]NonRes - Report'!$I$14),(DO9+'[2]NonRes - Report'!$I$12),IF(AND($B9="1 1/2-inch",DO9&gt;'[2]NonRes - Report'!$J$14),(DO9-'[2]NonRes - Report'!$J$12),IF(AND($B9="1 1/2-inch",ABS(DO9)&gt;'[2]NonRes - Report'!$J$14),(DO9+'[2]NonRes - Report'!$J$12),IF(AND($B9="2-inch",DO9&gt;'[2]NonRes - Report'!$K$14),(DO9-'[2]NonRes - Report'!$K$12),IF(AND($B9="2-inch",ABS(DO9)&gt;'[2]NonRes - Report'!$K$14),(DO9+'[2]NonRes - Report'!$K$12),IF(AND($B9="3-inch",DO9&gt;'[2]NonRes - Report'!$L$14),(DO9-'[2]NonRes - Report'!$L$12),IF(AND($B9="3-inch",ABS(DO9)&gt;'[2]NonRes - Report'!$L$14),(DO9+'[2]NonRes - Report'!$L$12),IF(AND($B9="4-inch",DO9&gt;'[2]NonRes - Report'!$M$14),(DO9-'[2]NonRes - Report'!$M$12),IF(AND($B9="4-inch",ABS(DO9)&gt;'[2]NonRes - Report'!$M$14),(DO9+'[2]NonRes - Report'!$M$12),IF(AND($B9="6-inch",DO9&gt;'[2]NonRes - Report'!$N$14),(DO9-'[2]NonRes - Report'!$N$12),IF(AND($B9="6-inch",ABS(DO9)&gt;'[2]NonRes - Report'!$N$14),(DO9+'[2]NonRes - Report'!$N$12),0))))))))))))))</f>
        <v>0</v>
      </c>
      <c r="CF9" s="38">
        <f>IF(AND($B9="3/4-inch",DP9&gt;'[2]NonRes - Report'!$G$14),(DP9-'[2]NonRes - Report'!$G$12),IF(AND($B9="3/4-inch",ABS(DP9)&gt;'[2]NonRes - Report'!$G$14),(DP9+'[2]NonRes - Report'!$G$12),IF(AND($B9="1-inch",DP9&gt;'[2]NonRes - Report'!$I$14),(DP9-'[2]NonRes - Report'!$I$12),IF(AND($B9="1-inch",ABS(DP9)&gt;'[2]NonRes - Report'!$I$14),(DP9+'[2]NonRes - Report'!$I$12),IF(AND($B9="1 1/2-inch",DP9&gt;'[2]NonRes - Report'!$J$14),(DP9-'[2]NonRes - Report'!$J$12),IF(AND($B9="1 1/2-inch",ABS(DP9)&gt;'[2]NonRes - Report'!$J$14),(DP9+'[2]NonRes - Report'!$J$12),IF(AND($B9="2-inch",DP9&gt;'[2]NonRes - Report'!$K$14),(DP9-'[2]NonRes - Report'!$K$12),IF(AND($B9="2-inch",ABS(DP9)&gt;'[2]NonRes - Report'!$K$14),(DP9+'[2]NonRes - Report'!$K$12),IF(AND($B9="3-inch",DP9&gt;'[2]NonRes - Report'!$L$14),(DP9-'[2]NonRes - Report'!$L$12),IF(AND($B9="3-inch",ABS(DP9)&gt;'[2]NonRes - Report'!$L$14),(DP9+'[2]NonRes - Report'!$L$12),IF(AND($B9="4-inch",DP9&gt;'[2]NonRes - Report'!$M$14),(DP9-'[2]NonRes - Report'!$M$12),IF(AND($B9="4-inch",ABS(DP9)&gt;'[2]NonRes - Report'!$M$14),(DP9+'[2]NonRes - Report'!$M$12),IF(AND($B9="6-inch",DP9&gt;'[2]NonRes - Report'!$N$14),(DP9-'[2]NonRes - Report'!$N$12),IF(AND($B9="6-inch",ABS(DP9)&gt;'[2]NonRes - Report'!$N$14),(DP9+'[2]NonRes - Report'!$N$12),0))))))))))))))</f>
        <v>0</v>
      </c>
      <c r="CG9" s="38">
        <f>IF(AND($B9="3/4-inch",DQ9&gt;'[2]NonRes - Report'!$G$14),(DQ9-'[2]NonRes - Report'!$G$12),IF(AND($B9="3/4-inch",ABS(DQ9)&gt;'[2]NonRes - Report'!$G$14),(DQ9+'[2]NonRes - Report'!$G$12),IF(AND($B9="1-inch",DQ9&gt;'[2]NonRes - Report'!$I$14),(DQ9-'[2]NonRes - Report'!$I$12),IF(AND($B9="1-inch",ABS(DQ9)&gt;'[2]NonRes - Report'!$I$14),(DQ9+'[2]NonRes - Report'!$I$12),IF(AND($B9="1 1/2-inch",DQ9&gt;'[2]NonRes - Report'!$J$14),(DQ9-'[2]NonRes - Report'!$J$12),IF(AND($B9="1 1/2-inch",ABS(DQ9)&gt;'[2]NonRes - Report'!$J$14),(DQ9+'[2]NonRes - Report'!$J$12),IF(AND($B9="2-inch",DQ9&gt;'[2]NonRes - Report'!$K$14),(DQ9-'[2]NonRes - Report'!$K$12),IF(AND($B9="2-inch",ABS(DQ9)&gt;'[2]NonRes - Report'!$K$14),(DQ9+'[2]NonRes - Report'!$K$12),IF(AND($B9="3-inch",DQ9&gt;'[2]NonRes - Report'!$L$14),(DQ9-'[2]NonRes - Report'!$L$12),IF(AND($B9="3-inch",ABS(DQ9)&gt;'[2]NonRes - Report'!$L$14),(DQ9+'[2]NonRes - Report'!$L$12),IF(AND($B9="4-inch",DQ9&gt;'[2]NonRes - Report'!$M$14),(DQ9-'[2]NonRes - Report'!$M$12),IF(AND($B9="4-inch",ABS(DQ9)&gt;'[2]NonRes - Report'!$M$14),(DQ9+'[2]NonRes - Report'!$M$12),IF(AND($B9="6-inch",DQ9&gt;'[2]NonRes - Report'!$N$14),(DQ9-'[2]NonRes - Report'!$N$12),IF(AND($B9="6-inch",ABS(DQ9)&gt;'[2]NonRes - Report'!$N$14),(DQ9+'[2]NonRes - Report'!$N$12),0))))))))))))))</f>
        <v>0</v>
      </c>
      <c r="CH9" s="38">
        <f>IF(AND($B9="3/4-inch",DR9&gt;'[2]NonRes - Report'!$G$14),(DR9-'[2]NonRes - Report'!$G$12),IF(AND($B9="3/4-inch",ABS(DR9)&gt;'[2]NonRes - Report'!$G$14),(DR9+'[2]NonRes - Report'!$G$12),IF(AND($B9="1-inch",DR9&gt;'[2]NonRes - Report'!$I$14),(DR9-'[2]NonRes - Report'!$I$12),IF(AND($B9="1-inch",ABS(DR9)&gt;'[2]NonRes - Report'!$I$14),(DR9+'[2]NonRes - Report'!$I$12),IF(AND($B9="1 1/2-inch",DR9&gt;'[2]NonRes - Report'!$J$14),(DR9-'[2]NonRes - Report'!$J$12),IF(AND($B9="1 1/2-inch",ABS(DR9)&gt;'[2]NonRes - Report'!$J$14),(DR9+'[2]NonRes - Report'!$J$12),IF(AND($B9="2-inch",DR9&gt;'[2]NonRes - Report'!$K$14),(DR9-'[2]NonRes - Report'!$K$12),IF(AND($B9="2-inch",ABS(DR9)&gt;'[2]NonRes - Report'!$K$14),(DR9+'[2]NonRes - Report'!$K$12),IF(AND($B9="3-inch",DR9&gt;'[2]NonRes - Report'!$L$14),(DR9-'[2]NonRes - Report'!$L$12),IF(AND($B9="3-inch",ABS(DR9)&gt;'[2]NonRes - Report'!$L$14),(DR9+'[2]NonRes - Report'!$L$12),IF(AND($B9="4-inch",DR9&gt;'[2]NonRes - Report'!$M$14),(DR9-'[2]NonRes - Report'!$M$12),IF(AND($B9="4-inch",ABS(DR9)&gt;'[2]NonRes - Report'!$M$14),(DR9+'[2]NonRes - Report'!$M$12),IF(AND($B9="6-inch",DR9&gt;'[2]NonRes - Report'!$N$14),(DR9-'[2]NonRes - Report'!$N$12),IF(AND($B9="6-inch",ABS(DR9)&gt;'[2]NonRes - Report'!$N$14),(DR9+'[2]NonRes - Report'!$N$12),0))))))))))))))</f>
        <v>0</v>
      </c>
      <c r="CI9" s="38">
        <f>IF(AND($B9="3/4-inch",DS9&gt;'[2]NonRes - Report'!$G$14),(DS9-'[2]NonRes - Report'!$G$12),IF(AND($B9="3/4-inch",ABS(DS9)&gt;'[2]NonRes - Report'!$G$14),(DS9+'[2]NonRes - Report'!$G$12),IF(AND($B9="1-inch",DS9&gt;'[2]NonRes - Report'!$I$14),(DS9-'[2]NonRes - Report'!$I$12),IF(AND($B9="1-inch",ABS(DS9)&gt;'[2]NonRes - Report'!$I$14),(DS9+'[2]NonRes - Report'!$I$12),IF(AND($B9="1 1/2-inch",DS9&gt;'[2]NonRes - Report'!$J$14),(DS9-'[2]NonRes - Report'!$J$12),IF(AND($B9="1 1/2-inch",ABS(DS9)&gt;'[2]NonRes - Report'!$J$14),(DS9+'[2]NonRes - Report'!$J$12),IF(AND($B9="2-inch",DS9&gt;'[2]NonRes - Report'!$K$14),(DS9-'[2]NonRes - Report'!$K$12),IF(AND($B9="2-inch",ABS(DS9)&gt;'[2]NonRes - Report'!$K$14),(DS9+'[2]NonRes - Report'!$K$12),IF(AND($B9="3-inch",DS9&gt;'[2]NonRes - Report'!$L$14),(DS9-'[2]NonRes - Report'!$L$12),IF(AND($B9="3-inch",ABS(DS9)&gt;'[2]NonRes - Report'!$L$14),(DS9+'[2]NonRes - Report'!$L$12),IF(AND($B9="4-inch",DS9&gt;'[2]NonRes - Report'!$M$14),(DS9-'[2]NonRes - Report'!$M$12),IF(AND($B9="4-inch",ABS(DS9)&gt;'[2]NonRes - Report'!$M$14),(DS9+'[2]NonRes - Report'!$M$12),IF(AND($B9="6-inch",DS9&gt;'[2]NonRes - Report'!$N$14),(DS9-'[2]NonRes - Report'!$N$12),IF(AND($B9="6-inch",ABS(DS9)&gt;'[2]NonRes - Report'!$N$14),(DS9+'[2]NonRes - Report'!$N$12),0))))))))))))))</f>
        <v>0</v>
      </c>
      <c r="CJ9" s="38">
        <f>IF(AND($B9="3/4-inch",DT9&gt;'[2]NonRes - Report'!$G$14),(DT9-'[2]NonRes - Report'!$G$12),IF(AND($B9="3/4-inch",ABS(DT9)&gt;'[2]NonRes - Report'!$G$14),(DT9+'[2]NonRes - Report'!$G$12),IF(AND($B9="1-inch",DT9&gt;'[2]NonRes - Report'!$I$14),(DT9-'[2]NonRes - Report'!$I$12),IF(AND($B9="1-inch",ABS(DT9)&gt;'[2]NonRes - Report'!$I$14),(DT9+'[2]NonRes - Report'!$I$12),IF(AND($B9="1 1/2-inch",DT9&gt;'[2]NonRes - Report'!$J$14),(DT9-'[2]NonRes - Report'!$J$12),IF(AND($B9="1 1/2-inch",ABS(DT9)&gt;'[2]NonRes - Report'!$J$14),(DT9+'[2]NonRes - Report'!$J$12),IF(AND($B9="2-inch",DT9&gt;'[2]NonRes - Report'!$K$14),(DT9-'[2]NonRes - Report'!$K$12),IF(AND($B9="2-inch",ABS(DT9)&gt;'[2]NonRes - Report'!$K$14),(DT9+'[2]NonRes - Report'!$K$12),IF(AND($B9="3-inch",DT9&gt;'[2]NonRes - Report'!$L$14),(DT9-'[2]NonRes - Report'!$L$12),IF(AND($B9="3-inch",ABS(DT9)&gt;'[2]NonRes - Report'!$L$14),(DT9+'[2]NonRes - Report'!$L$12),IF(AND($B9="4-inch",DT9&gt;'[2]NonRes - Report'!$M$14),(DT9-'[2]NonRes - Report'!$M$12),IF(AND($B9="4-inch",ABS(DT9)&gt;'[2]NonRes - Report'!$M$14),(DT9+'[2]NonRes - Report'!$M$12),IF(AND($B9="6-inch",DT9&gt;'[2]NonRes - Report'!$N$14),(DT9-'[2]NonRes - Report'!$N$12),IF(AND($B9="6-inch",ABS(DT9)&gt;'[2]NonRes - Report'!$N$14),(DT9+'[2]NonRes - Report'!$N$12),0))))))))))))))</f>
        <v>0</v>
      </c>
      <c r="CK9" s="39">
        <f>IF(AND($B9="3/4-inch",DU9&gt;'[2]NonRes - Report'!$G$14),(DU9-'[2]NonRes - Report'!$G$12),IF(AND($B9="3/4-inch",ABS(DU9)&gt;'[2]NonRes - Report'!$G$14),(DU9+'[2]NonRes - Report'!$G$12),IF(AND($B9="1-inch",DU9&gt;'[2]NonRes - Report'!$I$14),(DU9-'[2]NonRes - Report'!$I$12),IF(AND($B9="1-inch",ABS(DU9)&gt;'[2]NonRes - Report'!$I$14),(DU9+'[2]NonRes - Report'!$I$12),IF(AND($B9="1 1/2-inch",DU9&gt;'[2]NonRes - Report'!$J$14),(DU9-'[2]NonRes - Report'!$J$12),IF(AND($B9="1 1/2-inch",ABS(DU9)&gt;'[2]NonRes - Report'!$J$14),(DU9+'[2]NonRes - Report'!$J$12),IF(AND($B9="2-inch",DU9&gt;'[2]NonRes - Report'!$K$14),(DU9-'[2]NonRes - Report'!$K$12),IF(AND($B9="2-inch",ABS(DU9)&gt;'[2]NonRes - Report'!$K$14),(DU9+'[2]NonRes - Report'!$K$12),IF(AND($B9="3-inch",DU9&gt;'[2]NonRes - Report'!$L$14),(DU9-'[2]NonRes - Report'!$L$12),IF(AND($B9="3-inch",ABS(DU9)&gt;'[2]NonRes - Report'!$L$14),(DU9+'[2]NonRes - Report'!$L$12),IF(AND($B9="4-inch",DU9&gt;'[2]NonRes - Report'!$M$14),(DU9-'[2]NonRes - Report'!$M$12),IF(AND($B9="4-inch",ABS(DU9)&gt;'[2]NonRes - Report'!$M$14),(DU9+'[2]NonRes - Report'!$M$12),IF(AND($B9="6-inch",DU9&gt;'[2]NonRes - Report'!$N$14),(DU9-'[2]NonRes - Report'!$N$12),IF(AND($B9="6-inch",ABS(DU9)&gt;'[2]NonRes - Report'!$N$14),(DU9+'[2]NonRes - Report'!$N$12),0))))))))))))))</f>
        <v>0</v>
      </c>
      <c r="CL9" s="40">
        <f>IF(AND(BZ9&lt;1, ABS(BZ9)&lt;1),0,BZ9/'[2]NonRes - Report'!$I$22*'[2]NonRes - Report'!$E$14)</f>
        <v>0</v>
      </c>
      <c r="CM9" s="40">
        <f>IF(AND(CA9&lt;1, ABS(CA9)&lt;1),0,CA9/'[2]NonRes - Report'!$I$22*'[2]NonRes - Report'!$E$14)</f>
        <v>0</v>
      </c>
      <c r="CN9" s="40">
        <f>IF(AND(CB9&lt;1, ABS(CB9)&lt;1),0,CB9/'[2]NonRes - Report'!$I$22*'[2]NonRes - Report'!$E$14)</f>
        <v>0</v>
      </c>
      <c r="CO9" s="40">
        <f>IF(AND(CC9&lt;1, ABS(CC9)&lt;1),0,CC9/'[2]NonRes - Report'!$I$22*'[2]NonRes - Report'!$E$14)</f>
        <v>0</v>
      </c>
      <c r="CP9" s="40">
        <f>IF(AND(CD9&lt;1, ABS(CD9)&lt;1),0,CD9/'[2]NonRes - Report'!$I$22*'[2]NonRes - Report'!$E$14)</f>
        <v>0</v>
      </c>
      <c r="CQ9" s="40">
        <f>IF(AND(CE9&lt;1, ABS(CE9)&lt;1),0,CE9/'[2]NonRes - Report'!$I$22*'[2]NonRes - Report'!$E$14)</f>
        <v>0</v>
      </c>
      <c r="CR9" s="40">
        <f>IF(AND(CF9&lt;1, ABS(CF9)&lt;1),0,CF9/'[2]NonRes - Report'!$I$22*'[2]NonRes - Report'!$E$14)</f>
        <v>0</v>
      </c>
      <c r="CS9" s="40">
        <f>IF(AND(CG9&lt;1, ABS(CG9)&lt;1),0,CG9/'[2]NonRes - Report'!$I$22*'[2]NonRes - Report'!$E$14)</f>
        <v>0</v>
      </c>
      <c r="CT9" s="40">
        <f>IF(AND(CH9&lt;1, ABS(CH9)&lt;1),0,CH9/'[2]NonRes - Report'!$I$22*'[2]NonRes - Report'!$E$14)</f>
        <v>0</v>
      </c>
      <c r="CU9" s="40">
        <f>IF(AND(CI9&lt;1, ABS(CI9)&lt;1),0,CI9/'[2]NonRes - Report'!$I$22*'[2]NonRes - Report'!$E$14)</f>
        <v>0</v>
      </c>
      <c r="CV9" s="40">
        <f>IF(AND(CJ9&lt;1, ABS(CJ9)&lt;1),0,CJ9/'[2]NonRes - Report'!$I$22*'[2]NonRes - Report'!$E$14)</f>
        <v>0</v>
      </c>
      <c r="CW9" s="41">
        <f>IF(AND(CK9&lt;1, ABS(CK9)&lt;1),0,CK9/'[2]NonRes - Report'!$I$22*'[2]NonRes - Report'!$E$14)</f>
        <v>0</v>
      </c>
      <c r="CX9" s="40">
        <f t="shared" si="2"/>
        <v>46.2</v>
      </c>
      <c r="CY9" s="40">
        <f t="shared" si="3"/>
        <v>126</v>
      </c>
      <c r="CZ9" s="40">
        <f t="shared" si="4"/>
        <v>52.150000000000006</v>
      </c>
      <c r="DA9" s="40">
        <f t="shared" si="5"/>
        <v>46.2</v>
      </c>
      <c r="DB9" s="40">
        <f t="shared" si="6"/>
        <v>267</v>
      </c>
      <c r="DC9" s="40">
        <f t="shared" si="7"/>
        <v>82.75</v>
      </c>
      <c r="DD9" s="40">
        <f t="shared" si="8"/>
        <v>208.5</v>
      </c>
      <c r="DE9" s="40">
        <f t="shared" si="9"/>
        <v>174</v>
      </c>
      <c r="DF9" s="40">
        <f t="shared" si="10"/>
        <v>93</v>
      </c>
      <c r="DG9" s="40">
        <f t="shared" si="11"/>
        <v>96</v>
      </c>
      <c r="DH9" s="40">
        <f t="shared" si="12"/>
        <v>118.5</v>
      </c>
      <c r="DI9" s="41">
        <f t="shared" si="13"/>
        <v>72.55</v>
      </c>
      <c r="DJ9" s="38">
        <f t="shared" si="14"/>
        <v>0</v>
      </c>
      <c r="DK9" s="38">
        <f t="shared" si="15"/>
        <v>7400</v>
      </c>
      <c r="DL9" s="38">
        <f t="shared" si="16"/>
        <v>700</v>
      </c>
      <c r="DM9" s="38">
        <f t="shared" si="17"/>
        <v>0</v>
      </c>
      <c r="DN9" s="38">
        <f t="shared" si="18"/>
        <v>16800</v>
      </c>
      <c r="DO9" s="38">
        <f t="shared" si="19"/>
        <v>4300</v>
      </c>
      <c r="DP9" s="38">
        <f t="shared" si="20"/>
        <v>12900</v>
      </c>
      <c r="DQ9" s="38">
        <f t="shared" si="21"/>
        <v>10600</v>
      </c>
      <c r="DR9" s="38">
        <f t="shared" si="22"/>
        <v>5200</v>
      </c>
      <c r="DS9" s="38">
        <f t="shared" si="23"/>
        <v>5400</v>
      </c>
      <c r="DT9" s="38">
        <f t="shared" si="24"/>
        <v>6900</v>
      </c>
      <c r="DU9" s="39">
        <f t="shared" si="25"/>
        <v>3100</v>
      </c>
      <c r="DV9" s="38">
        <f>IF($B9="3/4-inch",'[2]NonRes - Report'!$G$9, IF($B9="1-inch",'[2]NonRes - Report'!$G$9*'[2]NonRes - Report'!$I$19,IF($B9="1 1/2-inch", '[2]NonRes - Report'!$G$9*'[2]NonRes - Report'!$J$19,IF($B9="2-inch",'[2]NonRes - Report'!$G$9*'[2]NonRes - Report'!$K$19,IF($B9="3-inch",'[2]NonRes - Report'!$G$9*'[2]NonRes - Report'!$L$19,IF($B9="4-inch",'[2]NonRes - Report'!$G$9*'[2]NonRes - Report'!$M$19,IF($B9="6-inch",'[2]NonRes - Report'!$G$9*'[2]NonRes - Report'!$N$19, 0)))))))</f>
        <v>0</v>
      </c>
      <c r="DW9" s="38">
        <f>IF($B9="3/4-inch",'[2]NonRes - Report'!$G$9, IF($B9="1-inch",'[2]NonRes - Report'!$G$9*'[2]NonRes - Report'!$I$19,IF($B9="1 1/2-inch", '[2]NonRes - Report'!$G$9*'[2]NonRes - Report'!$J$19,IF($B9="2-inch",'[2]NonRes - Report'!$G$9*'[2]NonRes - Report'!$K$19,IF($B9="3-inch",'[2]NonRes - Report'!$G$9*'[2]NonRes - Report'!$L$19,IF($B9="4-inch",'[2]NonRes - Report'!$G$9*'[2]NonRes - Report'!$M$19,IF($B9="6-inch",'[2]NonRes - Report'!$G$9*'[2]NonRes - Report'!$N$19, 0)))))))</f>
        <v>0</v>
      </c>
      <c r="DX9" s="38">
        <f>IF($B9="3/4-inch",'[2]NonRes - Report'!$G$9, IF($B9="1-inch",'[2]NonRes - Report'!$G$9*'[2]NonRes - Report'!$I$19,IF($B9="1 1/2-inch", '[2]NonRes - Report'!$G$9*'[2]NonRes - Report'!$J$19,IF($B9="2-inch",'[2]NonRes - Report'!$G$9*'[2]NonRes - Report'!$K$19,IF($B9="3-inch",'[2]NonRes - Report'!$G$9*'[2]NonRes - Report'!$L$19,IF($B9="4-inch",'[2]NonRes - Report'!$G$9*'[2]NonRes - Report'!$M$19,IF($B9="6-inch",'[2]NonRes - Report'!$G$9*'[2]NonRes - Report'!$N$19, 0)))))))</f>
        <v>0</v>
      </c>
      <c r="DY9" s="38">
        <f>IF($B9="3/4-inch",'[2]NonRes - Report'!$G$9, IF($B9="1-inch",'[2]NonRes - Report'!$G$9*'[2]NonRes - Report'!$I$19,IF($B9="1 1/2-inch", '[2]NonRes - Report'!$G$9*'[2]NonRes - Report'!$J$19,IF($B9="2-inch",'[2]NonRes - Report'!$G$9*'[2]NonRes - Report'!$K$19,IF($B9="3-inch",'[2]NonRes - Report'!$G$9*'[2]NonRes - Report'!$L$19,IF($B9="4-inch",'[2]NonRes - Report'!$G$9*'[2]NonRes - Report'!$M$19,IF($B9="6-inch",'[2]NonRes - Report'!$G$9*'[2]NonRes - Report'!$N$19, 0)))))))</f>
        <v>0</v>
      </c>
      <c r="DZ9" s="38">
        <f>IF($B9="3/4-inch",'[2]NonRes - Report'!$G$9, IF($B9="1-inch",'[2]NonRes - Report'!$G$9*'[2]NonRes - Report'!$I$19,IF($B9="1 1/2-inch", '[2]NonRes - Report'!$G$9*'[2]NonRes - Report'!$J$19,IF($B9="2-inch",'[2]NonRes - Report'!$G$9*'[2]NonRes - Report'!$K$19,IF($B9="3-inch",'[2]NonRes - Report'!$G$9*'[2]NonRes - Report'!$L$19,IF($B9="4-inch",'[2]NonRes - Report'!$G$9*'[2]NonRes - Report'!$M$19,IF($B9="6-inch",'[2]NonRes - Report'!$G$9*'[2]NonRes - Report'!$N$19, 0)))))))</f>
        <v>0</v>
      </c>
      <c r="EA9" s="38">
        <f>IF($B9="3/4-inch",'[2]NonRes - Report'!$G$9, IF($B9="1-inch",'[2]NonRes - Report'!$G$9*'[2]NonRes - Report'!$I$19,IF($B9="1 1/2-inch", '[2]NonRes - Report'!$G$9*'[2]NonRes - Report'!$J$19,IF($B9="2-inch",'[2]NonRes - Report'!$G$9*'[2]NonRes - Report'!$K$19,IF($B9="3-inch",'[2]NonRes - Report'!$G$9*'[2]NonRes - Report'!$L$19,IF($B9="4-inch",'[2]NonRes - Report'!$G$9*'[2]NonRes - Report'!$M$19,IF($B9="6-inch",'[2]NonRes - Report'!$G$9*'[2]NonRes - Report'!$N$19, 0)))))))</f>
        <v>0</v>
      </c>
      <c r="EB9" s="38">
        <f>IF($B9="3/4-inch",'[2]NonRes - Report'!$G$9, IF($B9="1-inch",'[2]NonRes - Report'!$G$9*'[2]NonRes - Report'!$I$19,IF($B9="1 1/2-inch", '[2]NonRes - Report'!$G$9*'[2]NonRes - Report'!$J$19,IF($B9="2-inch",'[2]NonRes - Report'!$G$9*'[2]NonRes - Report'!$K$19,IF($B9="3-inch",'[2]NonRes - Report'!$G$9*'[2]NonRes - Report'!$L$19,IF($B9="4-inch",'[2]NonRes - Report'!$G$9*'[2]NonRes - Report'!$M$19,IF($B9="6-inch",'[2]NonRes - Report'!$G$9*'[2]NonRes - Report'!$N$19, 0)))))))</f>
        <v>0</v>
      </c>
      <c r="EC9" s="38">
        <f>IF($B9="3/4-inch",'[2]NonRes - Report'!$G$9, IF($B9="1-inch",'[2]NonRes - Report'!$G$9*'[2]NonRes - Report'!$I$19,IF($B9="1 1/2-inch", '[2]NonRes - Report'!$G$9*'[2]NonRes - Report'!$J$19,IF($B9="2-inch",'[2]NonRes - Report'!$G$9*'[2]NonRes - Report'!$K$19,IF($B9="3-inch",'[2]NonRes - Report'!$G$9*'[2]NonRes - Report'!$L$19,IF($B9="4-inch",'[2]NonRes - Report'!$G$9*'[2]NonRes - Report'!$M$19,IF($B9="6-inch",'[2]NonRes - Report'!$G$9*'[2]NonRes - Report'!$N$19, 0)))))))</f>
        <v>0</v>
      </c>
      <c r="ED9" s="38">
        <f>IF($B9="3/4-inch",'[2]NonRes - Report'!$G$9, IF($B9="1-inch",'[2]NonRes - Report'!$G$9*'[2]NonRes - Report'!$I$19,IF($B9="1 1/2-inch", '[2]NonRes - Report'!$G$9*'[2]NonRes - Report'!$J$19,IF($B9="2-inch",'[2]NonRes - Report'!$G$9*'[2]NonRes - Report'!$K$19,IF($B9="3-inch",'[2]NonRes - Report'!$G$9*'[2]NonRes - Report'!$L$19,IF($B9="4-inch",'[2]NonRes - Report'!$G$9*'[2]NonRes - Report'!$M$19,IF($B9="6-inch",'[2]NonRes - Report'!$G$9*'[2]NonRes - Report'!$N$19, 0)))))))</f>
        <v>0</v>
      </c>
      <c r="EE9" s="38">
        <f>IF($B9="3/4-inch",'[2]NonRes - Report'!$G$9, IF($B9="1-inch",'[2]NonRes - Report'!$G$9*'[2]NonRes - Report'!$I$19,IF($B9="1 1/2-inch", '[2]NonRes - Report'!$G$9*'[2]NonRes - Report'!$J$19,IF($B9="2-inch",'[2]NonRes - Report'!$G$9*'[2]NonRes - Report'!$K$19,IF($B9="3-inch",'[2]NonRes - Report'!$G$9*'[2]NonRes - Report'!$L$19,IF($B9="4-inch",'[2]NonRes - Report'!$G$9*'[2]NonRes - Report'!$M$19,IF($B9="6-inch",'[2]NonRes - Report'!$G$9*'[2]NonRes - Report'!$N$19, 0)))))))</f>
        <v>0</v>
      </c>
      <c r="EF9" s="38">
        <f>IF($B9="3/4-inch",'[2]NonRes - Report'!$G$9, IF($B9="1-inch",'[2]NonRes - Report'!$G$9*'[2]NonRes - Report'!$I$19,IF($B9="1 1/2-inch", '[2]NonRes - Report'!$G$9*'[2]NonRes - Report'!$J$19,IF($B9="2-inch",'[2]NonRes - Report'!$G$9*'[2]NonRes - Report'!$K$19,IF($B9="3-inch",'[2]NonRes - Report'!$G$9*'[2]NonRes - Report'!$L$19,IF($B9="4-inch",'[2]NonRes - Report'!$G$9*'[2]NonRes - Report'!$M$19,IF($B9="6-inch",'[2]NonRes - Report'!$G$9*'[2]NonRes - Report'!$N$19, 0)))))))</f>
        <v>0</v>
      </c>
      <c r="EG9" s="39">
        <f>IF($B9="3/4-inch",'[2]NonRes - Report'!$G$9, IF($B9="1-inch",'[2]NonRes - Report'!$G$9*'[2]NonRes - Report'!$I$19,IF($B9="1 1/2-inch", '[2]NonRes - Report'!$G$9*'[2]NonRes - Report'!$J$19,IF($B9="2-inch",'[2]NonRes - Report'!$G$9*'[2]NonRes - Report'!$K$19,IF($B9="3-inch",'[2]NonRes - Report'!$G$9*'[2]NonRes - Report'!$L$19,IF($B9="4-inch",'[2]NonRes - Report'!$G$9*'[2]NonRes - Report'!$M$19,IF($B9="6-inch",'[2]NonRes - Report'!$G$9*'[2]NonRes - Report'!$N$19, 0)))))))</f>
        <v>0</v>
      </c>
      <c r="EH9" s="42"/>
      <c r="EI9" s="42"/>
      <c r="EJ9" s="42"/>
      <c r="EK9" s="42"/>
      <c r="EL9" s="42"/>
      <c r="EM9" s="42"/>
      <c r="EN9" s="42"/>
      <c r="EO9" s="42"/>
      <c r="EP9" s="42"/>
      <c r="EQ9" s="42"/>
      <c r="ER9" s="42"/>
      <c r="ES9" s="42"/>
    </row>
    <row r="10" spans="1:149" ht="15">
      <c r="A10" s="120" t="s">
        <v>89</v>
      </c>
      <c r="B10" s="34" t="str">
        <f>'[2]Input - NonRes'!A451</f>
        <v>2-inch</v>
      </c>
      <c r="C10" s="35">
        <f t="shared" si="0"/>
        <v>3897.55</v>
      </c>
      <c r="D10" s="36">
        <f t="shared" si="1"/>
        <v>245800</v>
      </c>
      <c r="E10" s="37">
        <f>IF('[2]NonRes - Report'!$K$22="Monthly",(AVERAGE(F10:Q10)),AVERAGE(F10,H10,J10,L10,N10,P10))</f>
        <v>20483.333333333332</v>
      </c>
      <c r="F10" s="38">
        <f>IF('[2]Input - NonRes'!B451="", "", '[2]Input - NonRes'!B451)</f>
        <v>18000</v>
      </c>
      <c r="G10" s="38">
        <f>IF('[2]Input - NonRes'!C451="","",'[2]Input - NonRes'!C451)</f>
        <v>19800</v>
      </c>
      <c r="H10" s="38">
        <f>IF('[2]Input - NonRes'!D451="", "", '[2]Input - NonRes'!D451)</f>
        <v>18600</v>
      </c>
      <c r="I10" s="38">
        <f>IF('[2]Input - NonRes'!E451="", "", '[2]Input - NonRes'!E451)</f>
        <v>22500</v>
      </c>
      <c r="J10" s="38">
        <f>IF('[2]Input - NonRes'!F451="", "", '[2]Input - NonRes'!F451)</f>
        <v>22200</v>
      </c>
      <c r="K10" s="38">
        <f>IF('[2]Input - NonRes'!G451="", "", '[2]Input - NonRes'!G451)</f>
        <v>27700</v>
      </c>
      <c r="L10" s="38">
        <f>IF('[2]Input - NonRes'!H451="", "", '[2]Input - NonRes'!H451)</f>
        <v>25000</v>
      </c>
      <c r="M10" s="38">
        <f>IF('[2]Input - NonRes'!I451="", "", '[2]Input - NonRes'!I451)</f>
        <v>17800</v>
      </c>
      <c r="N10" s="38">
        <f>IF('[2]Input - NonRes'!J451="", "", '[2]Input - NonRes'!J451)</f>
        <v>18600</v>
      </c>
      <c r="O10" s="38">
        <f>IF('[2]Input - NonRes'!K451="", "", '[2]Input - NonRes'!K451)</f>
        <v>18300</v>
      </c>
      <c r="P10" s="38">
        <f>IF('[2]Input - NonRes'!L451="", "", '[2]Input - NonRes'!L451)</f>
        <v>20100</v>
      </c>
      <c r="Q10" s="39">
        <f>IF('[2]Input - NonRes'!M451="", "", '[2]Input - NonRes'!M451)</f>
        <v>17200</v>
      </c>
      <c r="R10" s="40">
        <f>IF(AND($B10="3/4-inch", NOT(F10=""),OR(F10&gt;=0, F10&lt;0)),'[2]NonRes - Report'!$E$9,IF(AND($B10="1-inch", NOT(F10=""),OR(F10&gt;=0, F10&lt;0)),'[2]NonRes - Report'!$I$9,IF(AND($B10="1 1/2-inch", NOT(F10=""),OR(F10&gt;=0, F10&lt;0)),'[2]NonRes - Report'!$J$9,IF(AND($B10="2-inch", NOT(F10=""),OR(F10&gt;=0, F10&lt;0)),'[2]NonRes - Report'!$K$9,IF(AND($B10="3-inch", NOT(F10=""),OR(F10&gt;=0, F10&lt;0)),'[2]NonRes - Report'!$L$9,IF(AND($B10="4-inch", NOT(F10=""),OR(F10&gt;=0, F10&lt;0)),'[2]NonRes - Report'!$M$9,IF(AND($B10="6-inch", NOT(F10=""),OR(F10&gt;=0, F10&lt;0)),'[2]NonRes - Report'!$N$9, 0)))))))</f>
        <v>46.2</v>
      </c>
      <c r="S10" s="40">
        <f>IF(AND($B10="3/4-inch", NOT(G10=""),OR(G10&gt;=0, G10&lt;0)),'[2]NonRes - Report'!$E$9,IF(AND($B10="1-inch", NOT(G10=""),OR(G10&gt;=0, G10&lt;0)),'[2]NonRes - Report'!$I$9,IF(AND($B10="1 1/2-inch", NOT(G10=""),OR(G10&gt;=0, G10&lt;0)),'[2]NonRes - Report'!$J$9,IF(AND($B10="2-inch", NOT(G10=""),OR(G10&gt;=0, G10&lt;0)),'[2]NonRes - Report'!$K$9,IF(AND($B10="3-inch", NOT(G10=""),OR(G10&gt;=0, G10&lt;0)),'[2]NonRes - Report'!$L$9,IF(AND($B10="4-inch", NOT(G10=""),OR(G10&gt;=0, G10&lt;0)),'[2]NonRes - Report'!$M$9,IF(AND($B10="6-inch", NOT(G10=""),OR(G10&gt;=0, G10&lt;0)),'[2]NonRes - Report'!$N$9, 0)))))))</f>
        <v>46.2</v>
      </c>
      <c r="T10" s="40">
        <f>IF(AND($B10="3/4-inch", NOT(H10=""),OR(H10&gt;=0, H10&lt;0)),'[2]NonRes - Report'!$E$9,IF(AND($B10="1-inch", NOT(H10=""),OR(H10&gt;=0, H10&lt;0)),'[2]NonRes - Report'!$I$9,IF(AND($B10="1 1/2-inch", NOT(H10=""),OR(H10&gt;=0, H10&lt;0)),'[2]NonRes - Report'!$J$9,IF(AND($B10="2-inch", NOT(H10=""),OR(H10&gt;=0, H10&lt;0)),'[2]NonRes - Report'!$K$9,IF(AND($B10="3-inch", NOT(H10=""),OR(H10&gt;=0, H10&lt;0)),'[2]NonRes - Report'!$L$9,IF(AND($B10="4-inch", NOT(H10=""),OR(H10&gt;=0, H10&lt;0)),'[2]NonRes - Report'!$M$9,IF(AND($B10="6-inch", NOT(H10=""),OR(H10&gt;=0, H10&lt;0)),'[2]NonRes - Report'!$N$9, 0)))))))</f>
        <v>46.2</v>
      </c>
      <c r="U10" s="40">
        <f>IF(AND($B10="3/4-inch", NOT(I10=""),OR(I10&gt;=0, I10&lt;0)),'[2]NonRes - Report'!$E$9,IF(AND($B10="1-inch", NOT(I10=""),OR(I10&gt;=0, I10&lt;0)),'[2]NonRes - Report'!$I$9,IF(AND($B10="1 1/2-inch", NOT(I10=""),OR(I10&gt;=0, I10&lt;0)),'[2]NonRes - Report'!$J$9,IF(AND($B10="2-inch", NOT(I10=""),OR(I10&gt;=0, I10&lt;0)),'[2]NonRes - Report'!$K$9,IF(AND($B10="3-inch", NOT(I10=""),OR(I10&gt;=0, I10&lt;0)),'[2]NonRes - Report'!$L$9,IF(AND($B10="4-inch", NOT(I10=""),OR(I10&gt;=0, I10&lt;0)),'[2]NonRes - Report'!$M$9,IF(AND($B10="6-inch", NOT(I10=""),OR(I10&gt;=0, I10&lt;0)),'[2]NonRes - Report'!$N$9, 0)))))))</f>
        <v>46.2</v>
      </c>
      <c r="V10" s="40">
        <f>IF(AND($B10="3/4-inch", NOT(J10=""),OR(J10&gt;=0, J10&lt;0)),'[2]NonRes - Report'!$E$9,IF(AND($B10="1-inch", NOT(J10=""),OR(J10&gt;=0, J10&lt;0)),'[2]NonRes - Report'!$I$9,IF(AND($B10="1 1/2-inch", NOT(J10=""),OR(J10&gt;=0, J10&lt;0)),'[2]NonRes - Report'!$J$9,IF(AND($B10="2-inch", NOT(J10=""),OR(J10&gt;=0, J10&lt;0)),'[2]NonRes - Report'!$K$9,IF(AND($B10="3-inch", NOT(J10=""),OR(J10&gt;=0, J10&lt;0)),'[2]NonRes - Report'!$L$9,IF(AND($B10="4-inch", NOT(J10=""),OR(J10&gt;=0, J10&lt;0)),'[2]NonRes - Report'!$M$9,IF(AND($B10="6-inch", NOT(J10=""),OR(J10&gt;=0, J10&lt;0)),'[2]NonRes - Report'!$N$9, 0)))))))</f>
        <v>46.2</v>
      </c>
      <c r="W10" s="40">
        <f>IF(AND($B10="3/4-inch", NOT(K10=""),OR(K10&gt;=0, K10&lt;0)),'[2]NonRes - Report'!$E$9,IF(AND($B10="1-inch", NOT(K10=""),OR(K10&gt;=0, K10&lt;0)),'[2]NonRes - Report'!$I$9,IF(AND($B10="1 1/2-inch", NOT(K10=""),OR(K10&gt;=0, K10&lt;0)),'[2]NonRes - Report'!$J$9,IF(AND($B10="2-inch", NOT(K10=""),OR(K10&gt;=0, K10&lt;0)),'[2]NonRes - Report'!$K$9,IF(AND($B10="3-inch", NOT(K10=""),OR(K10&gt;=0, K10&lt;0)),'[2]NonRes - Report'!$L$9,IF(AND($B10="4-inch", NOT(K10=""),OR(K10&gt;=0, K10&lt;0)),'[2]NonRes - Report'!$M$9,IF(AND($B10="6-inch", NOT(K10=""),OR(K10&gt;=0, K10&lt;0)),'[2]NonRes - Report'!$N$9, 0)))))))</f>
        <v>46.2</v>
      </c>
      <c r="X10" s="40">
        <f>IF(AND($B10="3/4-inch", NOT(L10=""),OR(L10&gt;=0, L10&lt;0)),'[2]NonRes - Report'!$E$9,IF(AND($B10="1-inch", NOT(L10=""),OR(L10&gt;=0, L10&lt;0)),'[2]NonRes - Report'!$I$9,IF(AND($B10="1 1/2-inch", NOT(L10=""),OR(L10&gt;=0, L10&lt;0)),'[2]NonRes - Report'!$J$9,IF(AND($B10="2-inch", NOT(L10=""),OR(L10&gt;=0, L10&lt;0)),'[2]NonRes - Report'!$K$9,IF(AND($B10="3-inch", NOT(L10=""),OR(L10&gt;=0, L10&lt;0)),'[2]NonRes - Report'!$L$9,IF(AND($B10="4-inch", NOT(L10=""),OR(L10&gt;=0, L10&lt;0)),'[2]NonRes - Report'!$M$9,IF(AND($B10="6-inch", NOT(L10=""),OR(L10&gt;=0, L10&lt;0)),'[2]NonRes - Report'!$N$9, 0)))))))</f>
        <v>46.2</v>
      </c>
      <c r="Y10" s="40">
        <f>IF(AND($B10="3/4-inch", NOT(M10=""),OR(M10&gt;=0, M10&lt;0)),'[2]NonRes - Report'!$E$9,IF(AND($B10="1-inch", NOT(M10=""),OR(M10&gt;=0, M10&lt;0)),'[2]NonRes - Report'!$I$9,IF(AND($B10="1 1/2-inch", NOT(M10=""),OR(M10&gt;=0, M10&lt;0)),'[2]NonRes - Report'!$J$9,IF(AND($B10="2-inch", NOT(M10=""),OR(M10&gt;=0, M10&lt;0)),'[2]NonRes - Report'!$K$9,IF(AND($B10="3-inch", NOT(M10=""),OR(M10&gt;=0, M10&lt;0)),'[2]NonRes - Report'!$L$9,IF(AND($B10="4-inch", NOT(M10=""),OR(M10&gt;=0, M10&lt;0)),'[2]NonRes - Report'!$M$9,IF(AND($B10="6-inch", NOT(M10=""),OR(M10&gt;=0, M10&lt;0)),'[2]NonRes - Report'!$N$9, 0)))))))</f>
        <v>46.2</v>
      </c>
      <c r="Z10" s="40">
        <f>IF(AND($B10="3/4-inch", NOT(N10=""),OR(N10&gt;=0, N10&lt;0)),'[2]NonRes - Report'!$E$9,IF(AND($B10="1-inch", NOT(N10=""),OR(N10&gt;=0, N10&lt;0)),'[2]NonRes - Report'!$I$9,IF(AND($B10="1 1/2-inch", NOT(N10=""),OR(N10&gt;=0, N10&lt;0)),'[2]NonRes - Report'!$J$9,IF(AND($B10="2-inch", NOT(N10=""),OR(N10&gt;=0, N10&lt;0)),'[2]NonRes - Report'!$K$9,IF(AND($B10="3-inch", NOT(N10=""),OR(N10&gt;=0, N10&lt;0)),'[2]NonRes - Report'!$L$9,IF(AND($B10="4-inch", NOT(N10=""),OR(N10&gt;=0, N10&lt;0)),'[2]NonRes - Report'!$M$9,IF(AND($B10="6-inch", NOT(N10=""),OR(N10&gt;=0, N10&lt;0)),'[2]NonRes - Report'!$N$9, 0)))))))</f>
        <v>46.2</v>
      </c>
      <c r="AA10" s="40">
        <f>IF(AND($B10="3/4-inch", NOT(O10=""),OR(O10&gt;=0, O10&lt;0)),'[2]NonRes - Report'!$E$9,IF(AND($B10="1-inch", NOT(O10=""),OR(O10&gt;=0, O10&lt;0)),'[2]NonRes - Report'!$I$9,IF(AND($B10="1 1/2-inch", NOT(O10=""),OR(O10&gt;=0, O10&lt;0)),'[2]NonRes - Report'!$J$9,IF(AND($B10="2-inch", NOT(O10=""),OR(O10&gt;=0, O10&lt;0)),'[2]NonRes - Report'!$K$9,IF(AND($B10="3-inch", NOT(O10=""),OR(O10&gt;=0, O10&lt;0)),'[2]NonRes - Report'!$L$9,IF(AND($B10="4-inch", NOT(O10=""),OR(O10&gt;=0, O10&lt;0)),'[2]NonRes - Report'!$M$9,IF(AND($B10="6-inch", NOT(O10=""),OR(O10&gt;=0, O10&lt;0)),'[2]NonRes - Report'!$N$9, 0)))))))</f>
        <v>46.2</v>
      </c>
      <c r="AB10" s="40">
        <f>IF(AND($B10="3/4-inch", NOT(P10=""),OR(P10&gt;=0, P10&lt;0)),'[2]NonRes - Report'!$E$9,IF(AND($B10="1-inch", NOT(P10=""),OR(P10&gt;=0, P10&lt;0)),'[2]NonRes - Report'!$I$9,IF(AND($B10="1 1/2-inch", NOT(P10=""),OR(P10&gt;=0, P10&lt;0)),'[2]NonRes - Report'!$J$9,IF(AND($B10="2-inch", NOT(P10=""),OR(P10&gt;=0, P10&lt;0)),'[2]NonRes - Report'!$K$9,IF(AND($B10="3-inch", NOT(P10=""),OR(P10&gt;=0, P10&lt;0)),'[2]NonRes - Report'!$L$9,IF(AND($B10="4-inch", NOT(P10=""),OR(P10&gt;=0, P10&lt;0)),'[2]NonRes - Report'!$M$9,IF(AND($B10="6-inch", NOT(P10=""),OR(P10&gt;=0, P10&lt;0)),'[2]NonRes - Report'!$N$9, 0)))))))</f>
        <v>46.2</v>
      </c>
      <c r="AC10" s="41">
        <f>IF(AND($B10="3/4-inch", NOT(Q10=""),OR(Q10&gt;=0, Q10&lt;0)),'[2]NonRes - Report'!$E$9,IF(AND($B10="1-inch", NOT(Q10=""),OR(Q10&gt;=0, Q10&lt;0)),'[2]NonRes - Report'!$I$9,IF(AND($B10="1 1/2-inch", NOT(Q10=""),OR(Q10&gt;=0, Q10&lt;0)),'[2]NonRes - Report'!$J$9,IF(AND($B10="2-inch", NOT(Q10=""),OR(Q10&gt;=0, Q10&lt;0)),'[2]NonRes - Report'!$K$9,IF(AND($B10="3-inch", NOT(Q10=""),OR(Q10&gt;=0, Q10&lt;0)),'[2]NonRes - Report'!$L$9,IF(AND($B10="4-inch", NOT(Q10=""),OR(Q10&gt;=0, Q10&lt;0)),'[2]NonRes - Report'!$M$9,IF(AND($B10="6-inch", NOT(Q10=""),OR(Q10&gt;=0, Q10&lt;0)),'[2]NonRes - Report'!$N$9, 0)))))))</f>
        <v>46.2</v>
      </c>
      <c r="AD10" s="38">
        <f>IF(AND($B10="3/4-inch",DJ10&gt;'[2]NonRes - Report'!$G$10),'[2]NonRes - Report'!$G$10,IF(AND($B10="3/4-inch",ABS(DJ10)&gt;'[2]NonRes - Report'!$G$10),-'[2]NonRes - Report'!$G$10,IF(AND($B10="1-inch",DJ10&gt;'[2]NonRes - Report'!$I$10),'[2]NonRes - Report'!$I$10,IF(AND($B10="1-inch",ABS(DJ10)&gt;'[2]NonRes - Report'!$I$10),-'[2]NonRes - Report'!$I$10,IF(AND($B10="1 1/2-inch",DJ10&gt;'[2]NonRes - Report'!$J$10),'[2]NonRes - Report'!$J$10,IF(AND($B10="1 1/2-inch",ABS(DJ10)&gt;'[2]NonRes - Report'!$J$10),-'[2]NonRes - Report'!$J$10,IF(AND($B10="2-inch",DJ10&gt;'[2]NonRes - Report'!$K$10),'[2]NonRes - Report'!$K$10,IF(AND($B10="2-inch",ABS(DJ10)&gt;'[2]NonRes - Report'!$K$10),-'[2]NonRes - Report'!$K$10,IF(AND($B10="3-inch",DJ10&gt;'[2]NonRes - Report'!$L$10),'[2]NonRes - Report'!$L$10,IF(AND($B10="3-inch",ABS(DJ10)&gt;'[2]NonRes - Report'!$L$10),-'[2]NonRes - Report'!$L$10,IF(AND($B10="4-inch",DJ10&gt;'[2]NonRes - Report'!$M$10),'[2]NonRes - Report'!$M$10,IF(AND($B10="4-inch",ABS(DJ10)&gt;'[2]NonRes - Report'!$M$10),-'[2]NonRes - Report'!$M$10,IF(AND($B10="6-inch",DJ10&gt;'[2]NonRes - Report'!$N$10),'[2]NonRes - Report'!$N$10,IF(AND($B10="6-inch",ABS(DJ10)&gt;'[2]NonRes - Report'!$N$10),-'[2]NonRes - Report'!$N$10,IF(DJ10&lt;0,-DJ10,DJ10)))))))))))))))</f>
        <v>4800</v>
      </c>
      <c r="AE10" s="38">
        <f>IF(AND($B10="3/4-inch",DK10&gt;'[2]NonRes - Report'!$G$10),'[2]NonRes - Report'!$G$10,IF(AND($B10="3/4-inch",ABS(DK10)&gt;'[2]NonRes - Report'!$G$10),-'[2]NonRes - Report'!$G$10,IF(AND($B10="1-inch",DK10&gt;'[2]NonRes - Report'!$I$10),'[2]NonRes - Report'!$I$10,IF(AND($B10="1-inch",ABS(DK10)&gt;'[2]NonRes - Report'!$I$10),-'[2]NonRes - Report'!$I$10,IF(AND($B10="1 1/2-inch",DK10&gt;'[2]NonRes - Report'!$J$10),'[2]NonRes - Report'!$J$10,IF(AND($B10="1 1/2-inch",ABS(DK10)&gt;'[2]NonRes - Report'!$J$10),-'[2]NonRes - Report'!$J$10,IF(AND($B10="2-inch",DK10&gt;'[2]NonRes - Report'!$K$10),'[2]NonRes - Report'!$K$10,IF(AND($B10="2-inch",ABS(DK10)&gt;'[2]NonRes - Report'!$K$10),-'[2]NonRes - Report'!$K$10,IF(AND($B10="3-inch",DK10&gt;'[2]NonRes - Report'!$L$10),'[2]NonRes - Report'!$L$10,IF(AND($B10="3-inch",ABS(DK10)&gt;'[2]NonRes - Report'!$L$10),-'[2]NonRes - Report'!$L$10,IF(AND($B10="4-inch",DK10&gt;'[2]NonRes - Report'!$M$10),'[2]NonRes - Report'!$M$10,IF(AND($B10="4-inch",ABS(DK10)&gt;'[2]NonRes - Report'!$M$10),-'[2]NonRes - Report'!$M$10,IF(AND($B10="6-inch",DK10&gt;'[2]NonRes - Report'!$N$10),'[2]NonRes - Report'!$N$10,IF(AND($B10="6-inch",ABS(DK10)&gt;'[2]NonRes - Report'!$N$10),-'[2]NonRes - Report'!$N$10,IF(DK10&lt;0,-DK10,DK10)))))))))))))))</f>
        <v>4800</v>
      </c>
      <c r="AF10" s="38">
        <f>IF(AND($B10="3/4-inch",DL10&gt;'[2]NonRes - Report'!$G$10),'[2]NonRes - Report'!$G$10,IF(AND($B10="3/4-inch",ABS(DL10)&gt;'[2]NonRes - Report'!$G$10),-'[2]NonRes - Report'!$G$10,IF(AND($B10="1-inch",DL10&gt;'[2]NonRes - Report'!$I$10),'[2]NonRes - Report'!$I$10,IF(AND($B10="1-inch",ABS(DL10)&gt;'[2]NonRes - Report'!$I$10),-'[2]NonRes - Report'!$I$10,IF(AND($B10="1 1/2-inch",DL10&gt;'[2]NonRes - Report'!$J$10),'[2]NonRes - Report'!$J$10,IF(AND($B10="1 1/2-inch",ABS(DL10)&gt;'[2]NonRes - Report'!$J$10),-'[2]NonRes - Report'!$J$10,IF(AND($B10="2-inch",DL10&gt;'[2]NonRes - Report'!$K$10),'[2]NonRes - Report'!$K$10,IF(AND($B10="2-inch",ABS(DL10)&gt;'[2]NonRes - Report'!$K$10),-'[2]NonRes - Report'!$K$10,IF(AND($B10="3-inch",DL10&gt;'[2]NonRes - Report'!$L$10),'[2]NonRes - Report'!$L$10,IF(AND($B10="3-inch",ABS(DL10)&gt;'[2]NonRes - Report'!$L$10),-'[2]NonRes - Report'!$L$10,IF(AND($B10="4-inch",DL10&gt;'[2]NonRes - Report'!$M$10),'[2]NonRes - Report'!$M$10,IF(AND($B10="4-inch",ABS(DL10)&gt;'[2]NonRes - Report'!$M$10),-'[2]NonRes - Report'!$M$10,IF(AND($B10="6-inch",DL10&gt;'[2]NonRes - Report'!$N$10),'[2]NonRes - Report'!$N$10,IF(AND($B10="6-inch",ABS(DL10)&gt;'[2]NonRes - Report'!$N$10),-'[2]NonRes - Report'!$N$10,IF(DL10&lt;0,-DL10,DL10)))))))))))))))</f>
        <v>4800</v>
      </c>
      <c r="AG10" s="38">
        <f>IF(AND($B10="3/4-inch",DM10&gt;'[2]NonRes - Report'!$G$10),'[2]NonRes - Report'!$G$10,IF(AND($B10="3/4-inch",ABS(DM10)&gt;'[2]NonRes - Report'!$G$10),-'[2]NonRes - Report'!$G$10,IF(AND($B10="1-inch",DM10&gt;'[2]NonRes - Report'!$I$10),'[2]NonRes - Report'!$I$10,IF(AND($B10="1-inch",ABS(DM10)&gt;'[2]NonRes - Report'!$I$10),-'[2]NonRes - Report'!$I$10,IF(AND($B10="1 1/2-inch",DM10&gt;'[2]NonRes - Report'!$J$10),'[2]NonRes - Report'!$J$10,IF(AND($B10="1 1/2-inch",ABS(DM10)&gt;'[2]NonRes - Report'!$J$10),-'[2]NonRes - Report'!$J$10,IF(AND($B10="2-inch",DM10&gt;'[2]NonRes - Report'!$K$10),'[2]NonRes - Report'!$K$10,IF(AND($B10="2-inch",ABS(DM10)&gt;'[2]NonRes - Report'!$K$10),-'[2]NonRes - Report'!$K$10,IF(AND($B10="3-inch",DM10&gt;'[2]NonRes - Report'!$L$10),'[2]NonRes - Report'!$L$10,IF(AND($B10="3-inch",ABS(DM10)&gt;'[2]NonRes - Report'!$L$10),-'[2]NonRes - Report'!$L$10,IF(AND($B10="4-inch",DM10&gt;'[2]NonRes - Report'!$M$10),'[2]NonRes - Report'!$M$10,IF(AND($B10="4-inch",ABS(DM10)&gt;'[2]NonRes - Report'!$M$10),-'[2]NonRes - Report'!$M$10,IF(AND($B10="6-inch",DM10&gt;'[2]NonRes - Report'!$N$10),'[2]NonRes - Report'!$N$10,IF(AND($B10="6-inch",ABS(DM10)&gt;'[2]NonRes - Report'!$N$10),-'[2]NonRes - Report'!$N$10,IF(DM10&lt;0,-DM10,DM10)))))))))))))))</f>
        <v>4800</v>
      </c>
      <c r="AH10" s="38">
        <f>IF(AND($B10="3/4-inch",DN10&gt;'[2]NonRes - Report'!$G$10),'[2]NonRes - Report'!$G$10,IF(AND($B10="3/4-inch",ABS(DN10)&gt;'[2]NonRes - Report'!$G$10),-'[2]NonRes - Report'!$G$10,IF(AND($B10="1-inch",DN10&gt;'[2]NonRes - Report'!$I$10),'[2]NonRes - Report'!$I$10,IF(AND($B10="1-inch",ABS(DN10)&gt;'[2]NonRes - Report'!$I$10),-'[2]NonRes - Report'!$I$10,IF(AND($B10="1 1/2-inch",DN10&gt;'[2]NonRes - Report'!$J$10),'[2]NonRes - Report'!$J$10,IF(AND($B10="1 1/2-inch",ABS(DN10)&gt;'[2]NonRes - Report'!$J$10),-'[2]NonRes - Report'!$J$10,IF(AND($B10="2-inch",DN10&gt;'[2]NonRes - Report'!$K$10),'[2]NonRes - Report'!$K$10,IF(AND($B10="2-inch",ABS(DN10)&gt;'[2]NonRes - Report'!$K$10),-'[2]NonRes - Report'!$K$10,IF(AND($B10="3-inch",DN10&gt;'[2]NonRes - Report'!$L$10),'[2]NonRes - Report'!$L$10,IF(AND($B10="3-inch",ABS(DN10)&gt;'[2]NonRes - Report'!$L$10),-'[2]NonRes - Report'!$L$10,IF(AND($B10="4-inch",DN10&gt;'[2]NonRes - Report'!$M$10),'[2]NonRes - Report'!$M$10,IF(AND($B10="4-inch",ABS(DN10)&gt;'[2]NonRes - Report'!$M$10),-'[2]NonRes - Report'!$M$10,IF(AND($B10="6-inch",DN10&gt;'[2]NonRes - Report'!$N$10),'[2]NonRes - Report'!$N$10,IF(AND($B10="6-inch",ABS(DN10)&gt;'[2]NonRes - Report'!$N$10),-'[2]NonRes - Report'!$N$10,IF(DN10&lt;0,-DN10,DN10)))))))))))))))</f>
        <v>4800</v>
      </c>
      <c r="AI10" s="38">
        <f>IF(AND($B10="3/4-inch",DO10&gt;'[2]NonRes - Report'!$G$10),'[2]NonRes - Report'!$G$10,IF(AND($B10="3/4-inch",ABS(DO10)&gt;'[2]NonRes - Report'!$G$10),-'[2]NonRes - Report'!$G$10,IF(AND($B10="1-inch",DO10&gt;'[2]NonRes - Report'!$I$10),'[2]NonRes - Report'!$I$10,IF(AND($B10="1-inch",ABS(DO10)&gt;'[2]NonRes - Report'!$I$10),-'[2]NonRes - Report'!$I$10,IF(AND($B10="1 1/2-inch",DO10&gt;'[2]NonRes - Report'!$J$10),'[2]NonRes - Report'!$J$10,IF(AND($B10="1 1/2-inch",ABS(DO10)&gt;'[2]NonRes - Report'!$J$10),-'[2]NonRes - Report'!$J$10,IF(AND($B10="2-inch",DO10&gt;'[2]NonRes - Report'!$K$10),'[2]NonRes - Report'!$K$10,IF(AND($B10="2-inch",ABS(DO10)&gt;'[2]NonRes - Report'!$K$10),-'[2]NonRes - Report'!$K$10,IF(AND($B10="3-inch",DO10&gt;'[2]NonRes - Report'!$L$10),'[2]NonRes - Report'!$L$10,IF(AND($B10="3-inch",ABS(DO10)&gt;'[2]NonRes - Report'!$L$10),-'[2]NonRes - Report'!$L$10,IF(AND($B10="4-inch",DO10&gt;'[2]NonRes - Report'!$M$10),'[2]NonRes - Report'!$M$10,IF(AND($B10="4-inch",ABS(DO10)&gt;'[2]NonRes - Report'!$M$10),-'[2]NonRes - Report'!$M$10,IF(AND($B10="6-inch",DO10&gt;'[2]NonRes - Report'!$N$10),'[2]NonRes - Report'!$N$10,IF(AND($B10="6-inch",ABS(DO10)&gt;'[2]NonRes - Report'!$N$10),-'[2]NonRes - Report'!$N$10,IF(DO10&lt;0,-DO10,DO10)))))))))))))))</f>
        <v>4800</v>
      </c>
      <c r="AJ10" s="38">
        <f>IF(AND($B10="3/4-inch",DP10&gt;'[2]NonRes - Report'!$G$10),'[2]NonRes - Report'!$G$10,IF(AND($B10="3/4-inch",ABS(DP10)&gt;'[2]NonRes - Report'!$G$10),-'[2]NonRes - Report'!$G$10,IF(AND($B10="1-inch",DP10&gt;'[2]NonRes - Report'!$I$10),'[2]NonRes - Report'!$I$10,IF(AND($B10="1-inch",ABS(DP10)&gt;'[2]NonRes - Report'!$I$10),-'[2]NonRes - Report'!$I$10,IF(AND($B10="1 1/2-inch",DP10&gt;'[2]NonRes - Report'!$J$10),'[2]NonRes - Report'!$J$10,IF(AND($B10="1 1/2-inch",ABS(DP10)&gt;'[2]NonRes - Report'!$J$10),-'[2]NonRes - Report'!$J$10,IF(AND($B10="2-inch",DP10&gt;'[2]NonRes - Report'!$K$10),'[2]NonRes - Report'!$K$10,IF(AND($B10="2-inch",ABS(DP10)&gt;'[2]NonRes - Report'!$K$10),-'[2]NonRes - Report'!$K$10,IF(AND($B10="3-inch",DP10&gt;'[2]NonRes - Report'!$L$10),'[2]NonRes - Report'!$L$10,IF(AND($B10="3-inch",ABS(DP10)&gt;'[2]NonRes - Report'!$L$10),-'[2]NonRes - Report'!$L$10,IF(AND($B10="4-inch",DP10&gt;'[2]NonRes - Report'!$M$10),'[2]NonRes - Report'!$M$10,IF(AND($B10="4-inch",ABS(DP10)&gt;'[2]NonRes - Report'!$M$10),-'[2]NonRes - Report'!$M$10,IF(AND($B10="6-inch",DP10&gt;'[2]NonRes - Report'!$N$10),'[2]NonRes - Report'!$N$10,IF(AND($B10="6-inch",ABS(DP10)&gt;'[2]NonRes - Report'!$N$10),-'[2]NonRes - Report'!$N$10,IF(DP10&lt;0,-DP10,DP10)))))))))))))))</f>
        <v>4800</v>
      </c>
      <c r="AK10" s="38">
        <f>IF(AND($B10="3/4-inch",DQ10&gt;'[2]NonRes - Report'!$G$10),'[2]NonRes - Report'!$G$10,IF(AND($B10="3/4-inch",ABS(DQ10)&gt;'[2]NonRes - Report'!$G$10),-'[2]NonRes - Report'!$G$10,IF(AND($B10="1-inch",DQ10&gt;'[2]NonRes - Report'!$I$10),'[2]NonRes - Report'!$I$10,IF(AND($B10="1-inch",ABS(DQ10)&gt;'[2]NonRes - Report'!$I$10),-'[2]NonRes - Report'!$I$10,IF(AND($B10="1 1/2-inch",DQ10&gt;'[2]NonRes - Report'!$J$10),'[2]NonRes - Report'!$J$10,IF(AND($B10="1 1/2-inch",ABS(DQ10)&gt;'[2]NonRes - Report'!$J$10),-'[2]NonRes - Report'!$J$10,IF(AND($B10="2-inch",DQ10&gt;'[2]NonRes - Report'!$K$10),'[2]NonRes - Report'!$K$10,IF(AND($B10="2-inch",ABS(DQ10)&gt;'[2]NonRes - Report'!$K$10),-'[2]NonRes - Report'!$K$10,IF(AND($B10="3-inch",DQ10&gt;'[2]NonRes - Report'!$L$10),'[2]NonRes - Report'!$L$10,IF(AND($B10="3-inch",ABS(DQ10)&gt;'[2]NonRes - Report'!$L$10),-'[2]NonRes - Report'!$L$10,IF(AND($B10="4-inch",DQ10&gt;'[2]NonRes - Report'!$M$10),'[2]NonRes - Report'!$M$10,IF(AND($B10="4-inch",ABS(DQ10)&gt;'[2]NonRes - Report'!$M$10),-'[2]NonRes - Report'!$M$10,IF(AND($B10="6-inch",DQ10&gt;'[2]NonRes - Report'!$N$10),'[2]NonRes - Report'!$N$10,IF(AND($B10="6-inch",ABS(DQ10)&gt;'[2]NonRes - Report'!$N$10),-'[2]NonRes - Report'!$N$10,IF(DQ10&lt;0,-DQ10,DQ10)))))))))))))))</f>
        <v>4800</v>
      </c>
      <c r="AL10" s="38">
        <f>IF(AND($B10="3/4-inch",DR10&gt;'[2]NonRes - Report'!$G$10),'[2]NonRes - Report'!$G$10,IF(AND($B10="3/4-inch",ABS(DR10)&gt;'[2]NonRes - Report'!$G$10),-'[2]NonRes - Report'!$G$10,IF(AND($B10="1-inch",DR10&gt;'[2]NonRes - Report'!$I$10),'[2]NonRes - Report'!$I$10,IF(AND($B10="1-inch",ABS(DR10)&gt;'[2]NonRes - Report'!$I$10),-'[2]NonRes - Report'!$I$10,IF(AND($B10="1 1/2-inch",DR10&gt;'[2]NonRes - Report'!$J$10),'[2]NonRes - Report'!$J$10,IF(AND($B10="1 1/2-inch",ABS(DR10)&gt;'[2]NonRes - Report'!$J$10),-'[2]NonRes - Report'!$J$10,IF(AND($B10="2-inch",DR10&gt;'[2]NonRes - Report'!$K$10),'[2]NonRes - Report'!$K$10,IF(AND($B10="2-inch",ABS(DR10)&gt;'[2]NonRes - Report'!$K$10),-'[2]NonRes - Report'!$K$10,IF(AND($B10="3-inch",DR10&gt;'[2]NonRes - Report'!$L$10),'[2]NonRes - Report'!$L$10,IF(AND($B10="3-inch",ABS(DR10)&gt;'[2]NonRes - Report'!$L$10),-'[2]NonRes - Report'!$L$10,IF(AND($B10="4-inch",DR10&gt;'[2]NonRes - Report'!$M$10),'[2]NonRes - Report'!$M$10,IF(AND($B10="4-inch",ABS(DR10)&gt;'[2]NonRes - Report'!$M$10),-'[2]NonRes - Report'!$M$10,IF(AND($B10="6-inch",DR10&gt;'[2]NonRes - Report'!$N$10),'[2]NonRes - Report'!$N$10,IF(AND($B10="6-inch",ABS(DR10)&gt;'[2]NonRes - Report'!$N$10),-'[2]NonRes - Report'!$N$10,IF(DR10&lt;0,-DR10,DR10)))))))))))))))</f>
        <v>4800</v>
      </c>
      <c r="AM10" s="38">
        <f>IF(AND($B10="3/4-inch",DS10&gt;'[2]NonRes - Report'!$G$10),'[2]NonRes - Report'!$G$10,IF(AND($B10="3/4-inch",ABS(DS10)&gt;'[2]NonRes - Report'!$G$10),-'[2]NonRes - Report'!$G$10,IF(AND($B10="1-inch",DS10&gt;'[2]NonRes - Report'!$I$10),'[2]NonRes - Report'!$I$10,IF(AND($B10="1-inch",ABS(DS10)&gt;'[2]NonRes - Report'!$I$10),-'[2]NonRes - Report'!$I$10,IF(AND($B10="1 1/2-inch",DS10&gt;'[2]NonRes - Report'!$J$10),'[2]NonRes - Report'!$J$10,IF(AND($B10="1 1/2-inch",ABS(DS10)&gt;'[2]NonRes - Report'!$J$10),-'[2]NonRes - Report'!$J$10,IF(AND($B10="2-inch",DS10&gt;'[2]NonRes - Report'!$K$10),'[2]NonRes - Report'!$K$10,IF(AND($B10="2-inch",ABS(DS10)&gt;'[2]NonRes - Report'!$K$10),-'[2]NonRes - Report'!$K$10,IF(AND($B10="3-inch",DS10&gt;'[2]NonRes - Report'!$L$10),'[2]NonRes - Report'!$L$10,IF(AND($B10="3-inch",ABS(DS10)&gt;'[2]NonRes - Report'!$L$10),-'[2]NonRes - Report'!$L$10,IF(AND($B10="4-inch",DS10&gt;'[2]NonRes - Report'!$M$10),'[2]NonRes - Report'!$M$10,IF(AND($B10="4-inch",ABS(DS10)&gt;'[2]NonRes - Report'!$M$10),-'[2]NonRes - Report'!$M$10,IF(AND($B10="6-inch",DS10&gt;'[2]NonRes - Report'!$N$10),'[2]NonRes - Report'!$N$10,IF(AND($B10="6-inch",ABS(DS10)&gt;'[2]NonRes - Report'!$N$10),-'[2]NonRes - Report'!$N$10,IF(DS10&lt;0,-DS10,DS10)))))))))))))))</f>
        <v>4800</v>
      </c>
      <c r="AN10" s="38">
        <f>IF(AND($B10="3/4-inch",DT10&gt;'[2]NonRes - Report'!$G$10),'[2]NonRes - Report'!$G$10,IF(AND($B10="3/4-inch",ABS(DT10)&gt;'[2]NonRes - Report'!$G$10),-'[2]NonRes - Report'!$G$10,IF(AND($B10="1-inch",DT10&gt;'[2]NonRes - Report'!$I$10),'[2]NonRes - Report'!$I$10,IF(AND($B10="1-inch",ABS(DT10)&gt;'[2]NonRes - Report'!$I$10),-'[2]NonRes - Report'!$I$10,IF(AND($B10="1 1/2-inch",DT10&gt;'[2]NonRes - Report'!$J$10),'[2]NonRes - Report'!$J$10,IF(AND($B10="1 1/2-inch",ABS(DT10)&gt;'[2]NonRes - Report'!$J$10),-'[2]NonRes - Report'!$J$10,IF(AND($B10="2-inch",DT10&gt;'[2]NonRes - Report'!$K$10),'[2]NonRes - Report'!$K$10,IF(AND($B10="2-inch",ABS(DT10)&gt;'[2]NonRes - Report'!$K$10),-'[2]NonRes - Report'!$K$10,IF(AND($B10="3-inch",DT10&gt;'[2]NonRes - Report'!$L$10),'[2]NonRes - Report'!$L$10,IF(AND($B10="3-inch",ABS(DT10)&gt;'[2]NonRes - Report'!$L$10),-'[2]NonRes - Report'!$L$10,IF(AND($B10="4-inch",DT10&gt;'[2]NonRes - Report'!$M$10),'[2]NonRes - Report'!$M$10,IF(AND($B10="4-inch",ABS(DT10)&gt;'[2]NonRes - Report'!$M$10),-'[2]NonRes - Report'!$M$10,IF(AND($B10="6-inch",DT10&gt;'[2]NonRes - Report'!$N$10),'[2]NonRes - Report'!$N$10,IF(AND($B10="6-inch",ABS(DT10)&gt;'[2]NonRes - Report'!$N$10),-'[2]NonRes - Report'!$N$10,IF(DT10&lt;0,-DT10,DT10)))))))))))))))</f>
        <v>4800</v>
      </c>
      <c r="AO10" s="39">
        <f>IF(AND($B10="3/4-inch",DU10&gt;'[2]NonRes - Report'!$G$10),'[2]NonRes - Report'!$G$10,IF(AND($B10="3/4-inch",ABS(DU10)&gt;'[2]NonRes - Report'!$G$10),-'[2]NonRes - Report'!$G$10,IF(AND($B10="1-inch",DU10&gt;'[2]NonRes - Report'!$I$10),'[2]NonRes - Report'!$I$10,IF(AND($B10="1-inch",ABS(DU10)&gt;'[2]NonRes - Report'!$I$10),-'[2]NonRes - Report'!$I$10,IF(AND($B10="1 1/2-inch",DU10&gt;'[2]NonRes - Report'!$J$10),'[2]NonRes - Report'!$J$10,IF(AND($B10="1 1/2-inch",ABS(DU10)&gt;'[2]NonRes - Report'!$J$10),-'[2]NonRes - Report'!$J$10,IF(AND($B10="2-inch",DU10&gt;'[2]NonRes - Report'!$K$10),'[2]NonRes - Report'!$K$10,IF(AND($B10="2-inch",ABS(DU10)&gt;'[2]NonRes - Report'!$K$10),-'[2]NonRes - Report'!$K$10,IF(AND($B10="3-inch",DU10&gt;'[2]NonRes - Report'!$L$10),'[2]NonRes - Report'!$L$10,IF(AND($B10="3-inch",ABS(DU10)&gt;'[2]NonRes - Report'!$L$10),-'[2]NonRes - Report'!$L$10,IF(AND($B10="4-inch",DU10&gt;'[2]NonRes - Report'!$M$10),'[2]NonRes - Report'!$M$10,IF(AND($B10="4-inch",ABS(DU10)&gt;'[2]NonRes - Report'!$M$10),-'[2]NonRes - Report'!$M$10,IF(AND($B10="6-inch",DU10&gt;'[2]NonRes - Report'!$N$10),'[2]NonRes - Report'!$N$10,IF(AND($B10="6-inch",ABS(DU10)&gt;'[2]NonRes - Report'!$N$10),-'[2]NonRes - Report'!$N$10,IF(DU10&lt;0,-DU10,DU10)))))))))))))))</f>
        <v>4800</v>
      </c>
      <c r="AP10" s="40">
        <f>IF(AND($B10="3/4-inch",DJ10&gt;'[2]NonRes - Report'!$G$10),('[2]NonRes - Report'!$G$10/'[2]NonRes - Report'!$I$22*'[2]NonRes - Report'!$E$10),IF(AND($B10="1-inch",DJ10&gt;'[2]NonRes - Report'!$I$10),('[2]NonRes - Report'!$I$10/'[2]NonRes - Report'!$I$22*'[2]NonRes - Report'!$E$10),IF(AND($B10="1 1/2-inch",DJ10&gt;'[2]NonRes - Report'!$J$10),('[2]NonRes - Report'!$J$10/'[2]NonRes - Report'!$I$22*'[2]NonRes - Report'!$E$10),IF(AND($B10="2-inch",DJ10&gt;'[2]NonRes - Report'!$K$10),('[2]NonRes - Report'!$K$10/'[2]NonRes - Report'!$I$22*'[2]NonRes - Report'!$E$10),IF(AND($B10="3-inch",DJ10&gt;'[2]NonRes - Report'!$L$10),('[2]NonRes - Report'!$L$10/'[2]NonRes - Report'!$I$22*'[2]NonRes - Report'!$E$10),IF(AND($B10="4-inch",DJ10&gt;'[2]NonRes - Report'!$M$10),('[2]NonRes - Report'!$M$10/'[2]NonRes - Report'!$I$22*'[2]NonRes - Report'!$E$10),IF(AND($B10="6-inch",DJ10&gt;'[2]NonRes - Report'!$N$10),('[2]NonRes - Report'!$N$10/'[2]NonRes - Report'!$I$22*'[2]NonRes - Report'!$E$10),AD10/'[2]NonRes - Report'!$I$22*'[2]NonRes - Report'!$E$10)))))))</f>
        <v>40.799999999999997</v>
      </c>
      <c r="AQ10" s="40">
        <f>IF(AND($B10="3/4-inch",DK10&gt;'[2]NonRes - Report'!$G$10),('[2]NonRes - Report'!$G$10/'[2]NonRes - Report'!$I$22*'[2]NonRes - Report'!$E$10),IF(AND($B10="1-inch",DK10&gt;'[2]NonRes - Report'!$I$10),('[2]NonRes - Report'!$I$10/'[2]NonRes - Report'!$I$22*'[2]NonRes - Report'!$E$10),IF(AND($B10="1 1/2-inch",DK10&gt;'[2]NonRes - Report'!$J$10),('[2]NonRes - Report'!$J$10/'[2]NonRes - Report'!$I$22*'[2]NonRes - Report'!$E$10),IF(AND($B10="2-inch",DK10&gt;'[2]NonRes - Report'!$K$10),('[2]NonRes - Report'!$K$10/'[2]NonRes - Report'!$I$22*'[2]NonRes - Report'!$E$10),IF(AND($B10="3-inch",DK10&gt;'[2]NonRes - Report'!$L$10),('[2]NonRes - Report'!$L$10/'[2]NonRes - Report'!$I$22*'[2]NonRes - Report'!$E$10),IF(AND($B10="4-inch",DK10&gt;'[2]NonRes - Report'!$M$10),('[2]NonRes - Report'!$M$10/'[2]NonRes - Report'!$I$22*'[2]NonRes - Report'!$E$10),IF(AND($B10="6-inch",DK10&gt;'[2]NonRes - Report'!$N$10),('[2]NonRes - Report'!$N$10/'[2]NonRes - Report'!$I$22*'[2]NonRes - Report'!$E$10),AE10/'[2]NonRes - Report'!$I$22*'[2]NonRes - Report'!$E$10)))))))</f>
        <v>40.799999999999997</v>
      </c>
      <c r="AR10" s="40">
        <f>IF(AND($B10="3/4-inch",DL10&gt;'[2]NonRes - Report'!$G$10),('[2]NonRes - Report'!$G$10/'[2]NonRes - Report'!$I$22*'[2]NonRes - Report'!$E$10),IF(AND($B10="1-inch",DL10&gt;'[2]NonRes - Report'!$I$10),('[2]NonRes - Report'!$I$10/'[2]NonRes - Report'!$I$22*'[2]NonRes - Report'!$E$10),IF(AND($B10="1 1/2-inch",DL10&gt;'[2]NonRes - Report'!$J$10),('[2]NonRes - Report'!$J$10/'[2]NonRes - Report'!$I$22*'[2]NonRes - Report'!$E$10),IF(AND($B10="2-inch",DL10&gt;'[2]NonRes - Report'!$K$10),('[2]NonRes - Report'!$K$10/'[2]NonRes - Report'!$I$22*'[2]NonRes - Report'!$E$10),IF(AND($B10="3-inch",DL10&gt;'[2]NonRes - Report'!$L$10),('[2]NonRes - Report'!$L$10/'[2]NonRes - Report'!$I$22*'[2]NonRes - Report'!$E$10),IF(AND($B10="4-inch",DL10&gt;'[2]NonRes - Report'!$M$10),('[2]NonRes - Report'!$M$10/'[2]NonRes - Report'!$I$22*'[2]NonRes - Report'!$E$10),IF(AND($B10="6-inch",DL10&gt;'[2]NonRes - Report'!$N$10),('[2]NonRes - Report'!$N$10/'[2]NonRes - Report'!$I$22*'[2]NonRes - Report'!$E$10),AF10/'[2]NonRes - Report'!$I$22*'[2]NonRes - Report'!$E$10)))))))</f>
        <v>40.799999999999997</v>
      </c>
      <c r="AS10" s="40">
        <f>IF(AND($B10="3/4-inch",DM10&gt;'[2]NonRes - Report'!$G$10),('[2]NonRes - Report'!$G$10/'[2]NonRes - Report'!$I$22*'[2]NonRes - Report'!$E$10),IF(AND($B10="1-inch",DM10&gt;'[2]NonRes - Report'!$I$10),('[2]NonRes - Report'!$I$10/'[2]NonRes - Report'!$I$22*'[2]NonRes - Report'!$E$10),IF(AND($B10="1 1/2-inch",DM10&gt;'[2]NonRes - Report'!$J$10),('[2]NonRes - Report'!$J$10/'[2]NonRes - Report'!$I$22*'[2]NonRes - Report'!$E$10),IF(AND($B10="2-inch",DM10&gt;'[2]NonRes - Report'!$K$10),('[2]NonRes - Report'!$K$10/'[2]NonRes - Report'!$I$22*'[2]NonRes - Report'!$E$10),IF(AND($B10="3-inch",DM10&gt;'[2]NonRes - Report'!$L$10),('[2]NonRes - Report'!$L$10/'[2]NonRes - Report'!$I$22*'[2]NonRes - Report'!$E$10),IF(AND($B10="4-inch",DM10&gt;'[2]NonRes - Report'!$M$10),('[2]NonRes - Report'!$M$10/'[2]NonRes - Report'!$I$22*'[2]NonRes - Report'!$E$10),IF(AND($B10="6-inch",DM10&gt;'[2]NonRes - Report'!$N$10),('[2]NonRes - Report'!$N$10/'[2]NonRes - Report'!$I$22*'[2]NonRes - Report'!$E$10),AG10/'[2]NonRes - Report'!$I$22*'[2]NonRes - Report'!$E$10)))))))</f>
        <v>40.799999999999997</v>
      </c>
      <c r="AT10" s="40">
        <f>IF(AND($B10="3/4-inch",DN10&gt;'[2]NonRes - Report'!$G$10),('[2]NonRes - Report'!$G$10/'[2]NonRes - Report'!$I$22*'[2]NonRes - Report'!$E$10),IF(AND($B10="1-inch",DN10&gt;'[2]NonRes - Report'!$I$10),('[2]NonRes - Report'!$I$10/'[2]NonRes - Report'!$I$22*'[2]NonRes - Report'!$E$10),IF(AND($B10="1 1/2-inch",DN10&gt;'[2]NonRes - Report'!$J$10),('[2]NonRes - Report'!$J$10/'[2]NonRes - Report'!$I$22*'[2]NonRes - Report'!$E$10),IF(AND($B10="2-inch",DN10&gt;'[2]NonRes - Report'!$K$10),('[2]NonRes - Report'!$K$10/'[2]NonRes - Report'!$I$22*'[2]NonRes - Report'!$E$10),IF(AND($B10="3-inch",DN10&gt;'[2]NonRes - Report'!$L$10),('[2]NonRes - Report'!$L$10/'[2]NonRes - Report'!$I$22*'[2]NonRes - Report'!$E$10),IF(AND($B10="4-inch",DN10&gt;'[2]NonRes - Report'!$M$10),('[2]NonRes - Report'!$M$10/'[2]NonRes - Report'!$I$22*'[2]NonRes - Report'!$E$10),IF(AND($B10="6-inch",DN10&gt;'[2]NonRes - Report'!$N$10),('[2]NonRes - Report'!$N$10/'[2]NonRes - Report'!$I$22*'[2]NonRes - Report'!$E$10),AH10/'[2]NonRes - Report'!$I$22*'[2]NonRes - Report'!$E$10)))))))</f>
        <v>40.799999999999997</v>
      </c>
      <c r="AU10" s="40">
        <f>IF(AND($B10="3/4-inch",DO10&gt;'[2]NonRes - Report'!$G$10),('[2]NonRes - Report'!$G$10/'[2]NonRes - Report'!$I$22*'[2]NonRes - Report'!$E$10),IF(AND($B10="1-inch",DO10&gt;'[2]NonRes - Report'!$I$10),('[2]NonRes - Report'!$I$10/'[2]NonRes - Report'!$I$22*'[2]NonRes - Report'!$E$10),IF(AND($B10="1 1/2-inch",DO10&gt;'[2]NonRes - Report'!$J$10),('[2]NonRes - Report'!$J$10/'[2]NonRes - Report'!$I$22*'[2]NonRes - Report'!$E$10),IF(AND($B10="2-inch",DO10&gt;'[2]NonRes - Report'!$K$10),('[2]NonRes - Report'!$K$10/'[2]NonRes - Report'!$I$22*'[2]NonRes - Report'!$E$10),IF(AND($B10="3-inch",DO10&gt;'[2]NonRes - Report'!$L$10),('[2]NonRes - Report'!$L$10/'[2]NonRes - Report'!$I$22*'[2]NonRes - Report'!$E$10),IF(AND($B10="4-inch",DO10&gt;'[2]NonRes - Report'!$M$10),('[2]NonRes - Report'!$M$10/'[2]NonRes - Report'!$I$22*'[2]NonRes - Report'!$E$10),IF(AND($B10="6-inch",DO10&gt;'[2]NonRes - Report'!$N$10),('[2]NonRes - Report'!$N$10/'[2]NonRes - Report'!$I$22*'[2]NonRes - Report'!$E$10),AI10/'[2]NonRes - Report'!$I$22*'[2]NonRes - Report'!$E$10)))))))</f>
        <v>40.799999999999997</v>
      </c>
      <c r="AV10" s="40">
        <f>IF(AND($B10="3/4-inch",DP10&gt;'[2]NonRes - Report'!$G$10),('[2]NonRes - Report'!$G$10/'[2]NonRes - Report'!$I$22*'[2]NonRes - Report'!$E$10),IF(AND($B10="1-inch",DP10&gt;'[2]NonRes - Report'!$I$10),('[2]NonRes - Report'!$I$10/'[2]NonRes - Report'!$I$22*'[2]NonRes - Report'!$E$10),IF(AND($B10="1 1/2-inch",DP10&gt;'[2]NonRes - Report'!$J$10),('[2]NonRes - Report'!$J$10/'[2]NonRes - Report'!$I$22*'[2]NonRes - Report'!$E$10),IF(AND($B10="2-inch",DP10&gt;'[2]NonRes - Report'!$K$10),('[2]NonRes - Report'!$K$10/'[2]NonRes - Report'!$I$22*'[2]NonRes - Report'!$E$10),IF(AND($B10="3-inch",DP10&gt;'[2]NonRes - Report'!$L$10),('[2]NonRes - Report'!$L$10/'[2]NonRes - Report'!$I$22*'[2]NonRes - Report'!$E$10),IF(AND($B10="4-inch",DP10&gt;'[2]NonRes - Report'!$M$10),('[2]NonRes - Report'!$M$10/'[2]NonRes - Report'!$I$22*'[2]NonRes - Report'!$E$10),IF(AND($B10="6-inch",DP10&gt;'[2]NonRes - Report'!$N$10),('[2]NonRes - Report'!$N$10/'[2]NonRes - Report'!$I$22*'[2]NonRes - Report'!$E$10),AJ10/'[2]NonRes - Report'!$I$22*'[2]NonRes - Report'!$E$10)))))))</f>
        <v>40.799999999999997</v>
      </c>
      <c r="AW10" s="40">
        <f>IF(AND($B10="3/4-inch",DQ10&gt;'[2]NonRes - Report'!$G$10),('[2]NonRes - Report'!$G$10/'[2]NonRes - Report'!$I$22*'[2]NonRes - Report'!$E$10),IF(AND($B10="1-inch",DQ10&gt;'[2]NonRes - Report'!$I$10),('[2]NonRes - Report'!$I$10/'[2]NonRes - Report'!$I$22*'[2]NonRes - Report'!$E$10),IF(AND($B10="1 1/2-inch",DQ10&gt;'[2]NonRes - Report'!$J$10),('[2]NonRes - Report'!$J$10/'[2]NonRes - Report'!$I$22*'[2]NonRes - Report'!$E$10),IF(AND($B10="2-inch",DQ10&gt;'[2]NonRes - Report'!$K$10),('[2]NonRes - Report'!$K$10/'[2]NonRes - Report'!$I$22*'[2]NonRes - Report'!$E$10),IF(AND($B10="3-inch",DQ10&gt;'[2]NonRes - Report'!$L$10),('[2]NonRes - Report'!$L$10/'[2]NonRes - Report'!$I$22*'[2]NonRes - Report'!$E$10),IF(AND($B10="4-inch",DQ10&gt;'[2]NonRes - Report'!$M$10),('[2]NonRes - Report'!$M$10/'[2]NonRes - Report'!$I$22*'[2]NonRes - Report'!$E$10),IF(AND($B10="6-inch",DQ10&gt;'[2]NonRes - Report'!$N$10),('[2]NonRes - Report'!$N$10/'[2]NonRes - Report'!$I$22*'[2]NonRes - Report'!$E$10),AK10/'[2]NonRes - Report'!$I$22*'[2]NonRes - Report'!$E$10)))))))</f>
        <v>40.799999999999997</v>
      </c>
      <c r="AX10" s="40">
        <f>IF(AND($B10="3/4-inch",DR10&gt;'[2]NonRes - Report'!$G$10),('[2]NonRes - Report'!$G$10/'[2]NonRes - Report'!$I$22*'[2]NonRes - Report'!$E$10),IF(AND($B10="1-inch",DR10&gt;'[2]NonRes - Report'!$I$10),('[2]NonRes - Report'!$I$10/'[2]NonRes - Report'!$I$22*'[2]NonRes - Report'!$E$10),IF(AND($B10="1 1/2-inch",DR10&gt;'[2]NonRes - Report'!$J$10),('[2]NonRes - Report'!$J$10/'[2]NonRes - Report'!$I$22*'[2]NonRes - Report'!$E$10),IF(AND($B10="2-inch",DR10&gt;'[2]NonRes - Report'!$K$10),('[2]NonRes - Report'!$K$10/'[2]NonRes - Report'!$I$22*'[2]NonRes - Report'!$E$10),IF(AND($B10="3-inch",DR10&gt;'[2]NonRes - Report'!$L$10),('[2]NonRes - Report'!$L$10/'[2]NonRes - Report'!$I$22*'[2]NonRes - Report'!$E$10),IF(AND($B10="4-inch",DR10&gt;'[2]NonRes - Report'!$M$10),('[2]NonRes - Report'!$M$10/'[2]NonRes - Report'!$I$22*'[2]NonRes - Report'!$E$10),IF(AND($B10="6-inch",DR10&gt;'[2]NonRes - Report'!$N$10),('[2]NonRes - Report'!$N$10/'[2]NonRes - Report'!$I$22*'[2]NonRes - Report'!$E$10),AL10/'[2]NonRes - Report'!$I$22*'[2]NonRes - Report'!$E$10)))))))</f>
        <v>40.799999999999997</v>
      </c>
      <c r="AY10" s="40">
        <f>IF(AND($B10="3/4-inch",DS10&gt;'[2]NonRes - Report'!$G$10),('[2]NonRes - Report'!$G$10/'[2]NonRes - Report'!$I$22*'[2]NonRes - Report'!$E$10),IF(AND($B10="1-inch",DS10&gt;'[2]NonRes - Report'!$I$10),('[2]NonRes - Report'!$I$10/'[2]NonRes - Report'!$I$22*'[2]NonRes - Report'!$E$10),IF(AND($B10="1 1/2-inch",DS10&gt;'[2]NonRes - Report'!$J$10),('[2]NonRes - Report'!$J$10/'[2]NonRes - Report'!$I$22*'[2]NonRes - Report'!$E$10),IF(AND($B10="2-inch",DS10&gt;'[2]NonRes - Report'!$K$10),('[2]NonRes - Report'!$K$10/'[2]NonRes - Report'!$I$22*'[2]NonRes - Report'!$E$10),IF(AND($B10="3-inch",DS10&gt;'[2]NonRes - Report'!$L$10),('[2]NonRes - Report'!$L$10/'[2]NonRes - Report'!$I$22*'[2]NonRes - Report'!$E$10),IF(AND($B10="4-inch",DS10&gt;'[2]NonRes - Report'!$M$10),('[2]NonRes - Report'!$M$10/'[2]NonRes - Report'!$I$22*'[2]NonRes - Report'!$E$10),IF(AND($B10="6-inch",DS10&gt;'[2]NonRes - Report'!$N$10),('[2]NonRes - Report'!$N$10/'[2]NonRes - Report'!$I$22*'[2]NonRes - Report'!$E$10),AM10/'[2]NonRes - Report'!$I$22*'[2]NonRes - Report'!$E$10)))))))</f>
        <v>40.799999999999997</v>
      </c>
      <c r="AZ10" s="40">
        <f>IF(AND($B10="3/4-inch",DT10&gt;'[2]NonRes - Report'!$G$10),('[2]NonRes - Report'!$G$10/'[2]NonRes - Report'!$I$22*'[2]NonRes - Report'!$E$10),IF(AND($B10="1-inch",DT10&gt;'[2]NonRes - Report'!$I$10),('[2]NonRes - Report'!$I$10/'[2]NonRes - Report'!$I$22*'[2]NonRes - Report'!$E$10),IF(AND($B10="1 1/2-inch",DT10&gt;'[2]NonRes - Report'!$J$10),('[2]NonRes - Report'!$J$10/'[2]NonRes - Report'!$I$22*'[2]NonRes - Report'!$E$10),IF(AND($B10="2-inch",DT10&gt;'[2]NonRes - Report'!$K$10),('[2]NonRes - Report'!$K$10/'[2]NonRes - Report'!$I$22*'[2]NonRes - Report'!$E$10),IF(AND($B10="3-inch",DT10&gt;'[2]NonRes - Report'!$L$10),('[2]NonRes - Report'!$L$10/'[2]NonRes - Report'!$I$22*'[2]NonRes - Report'!$E$10),IF(AND($B10="4-inch",DT10&gt;'[2]NonRes - Report'!$M$10),('[2]NonRes - Report'!$M$10/'[2]NonRes - Report'!$I$22*'[2]NonRes - Report'!$E$10),IF(AND($B10="6-inch",DT10&gt;'[2]NonRes - Report'!$N$10),('[2]NonRes - Report'!$N$10/'[2]NonRes - Report'!$I$22*'[2]NonRes - Report'!$E$10),AN10/'[2]NonRes - Report'!$I$22*'[2]NonRes - Report'!$E$10)))))))</f>
        <v>40.799999999999997</v>
      </c>
      <c r="BA10" s="41">
        <f>IF(AND($B10="3/4-inch",DU10&gt;'[2]NonRes - Report'!$G$10),('[2]NonRes - Report'!$G$10/'[2]NonRes - Report'!$I$22*'[2]NonRes - Report'!$E$10),IF(AND($B10="1-inch",DU10&gt;'[2]NonRes - Report'!$I$10),('[2]NonRes - Report'!$I$10/'[2]NonRes - Report'!$I$22*'[2]NonRes - Report'!$E$10),IF(AND($B10="1 1/2-inch",DU10&gt;'[2]NonRes - Report'!$J$10),('[2]NonRes - Report'!$J$10/'[2]NonRes - Report'!$I$22*'[2]NonRes - Report'!$E$10),IF(AND($B10="2-inch",DU10&gt;'[2]NonRes - Report'!$K$10),('[2]NonRes - Report'!$K$10/'[2]NonRes - Report'!$I$22*'[2]NonRes - Report'!$E$10),IF(AND($B10="3-inch",DU10&gt;'[2]NonRes - Report'!$L$10),('[2]NonRes - Report'!$L$10/'[2]NonRes - Report'!$I$22*'[2]NonRes - Report'!$E$10),IF(AND($B10="4-inch",DU10&gt;'[2]NonRes - Report'!$M$10),('[2]NonRes - Report'!$M$10/'[2]NonRes - Report'!$I$22*'[2]NonRes - Report'!$E$10),IF(AND($B10="6-inch",DU10&gt;'[2]NonRes - Report'!$N$10),('[2]NonRes - Report'!$N$10/'[2]NonRes - Report'!$I$22*'[2]NonRes - Report'!$E$10),AO10/'[2]NonRes - Report'!$I$22*'[2]NonRes - Report'!$E$10)))))))</f>
        <v>40.799999999999997</v>
      </c>
      <c r="BB10" s="38">
        <f>IF(AND($B10="3/4-inch",DJ10&gt;'[2]NonRes - Report'!$G$12),('[2]NonRes - Report'!$G$12-'[2]NonRes - Report'!$G$10),IF(AND($B10="3/4-inch",ABS(DJ10)&gt;'[2]NonRes - Report'!$G$12),-('[2]NonRes - Report'!$G$12-'[2]NonRes - Report'!$G$10),IF(AND($B10="1-inch",DJ10&gt;'[2]NonRes - Report'!$I$12),('[2]NonRes - Report'!$I$12-'[2]NonRes - Report'!$I$10),IF(AND($B10="1-inch",ABS(DJ10)&gt;'[2]NonRes - Report'!$I$12),-('[2]NonRes - Report'!$I$12-'[2]NonRes - Report'!$I$10),IF(AND($B10="1 1/2-inch",DJ10&gt;'[2]NonRes - Report'!$J$12),('[2]NonRes - Report'!$J$12-'[2]NonRes - Report'!$J$10),IF(AND($B10="1 1/2-inch",ABS(DJ10)&gt;'[2]NonRes - Report'!$J$12),-('[2]NonRes - Report'!$J$12-'[2]NonRes - Report'!$J$10),IF(AND($B10="2-inch",DJ10&gt;'[2]NonRes - Report'!$K$12),('[2]NonRes - Report'!$K$12-'[2]NonRes - Report'!$K$10),IF(AND($B10="2-inch",ABS(DJ10)&gt;'[2]NonRes - Report'!$K$12),-('[2]NonRes - Report'!$K$12-'[2]NonRes - Report'!$K$10),IF(AND($B10="3-inch",DJ10&gt;'[2]NonRes - Report'!$L$12),('[2]NonRes - Report'!$L$12-'[2]NonRes - Report'!$L$10),IF(AND($B10="3-inch",ABS(DJ10)&gt;'[2]NonRes - Report'!$L$12),-('[2]NonRes - Report'!$L$12-'[2]NonRes - Report'!$L$10),IF(AND($B10="4-inch",DJ10&gt;'[2]NonRes - Report'!$M$12),('[2]NonRes - Report'!$M$12-'[2]NonRes - Report'!$M$10),IF(AND($B10="4-inch",ABS(DJ10)&gt;'[2]NonRes - Report'!$M$12),-('[2]NonRes - Report'!$M$12-'[2]NonRes - Report'!$M$10),IF(AND($B10="6-inch",DJ10&gt;'[2]NonRes - Report'!$N$12),('[2]NonRes - Report'!$N$12-'[2]NonRes - Report'!$N$10),IF(AND($B10="6-inch",ABS(DJ10)&gt;'[2]NonRes - Report'!$N$12),-('[2]NonRes - Report'!$N$12-'[2]NonRes - Report'!$N$10),IF(DJ10&lt;0,(+DJ10+AD10),(+DJ10-AD10))))))))))))))))</f>
        <v>13200</v>
      </c>
      <c r="BC10" s="38">
        <f>IF(AND($B10="3/4-inch",DK10&gt;'[2]NonRes - Report'!$G$12),('[2]NonRes - Report'!$G$12-'[2]NonRes - Report'!$G$10),IF(AND($B10="3/4-inch",ABS(DK10)&gt;'[2]NonRes - Report'!$G$12),-('[2]NonRes - Report'!$G$12-'[2]NonRes - Report'!$G$10),IF(AND($B10="1-inch",DK10&gt;'[2]NonRes - Report'!$I$12),('[2]NonRes - Report'!$I$12-'[2]NonRes - Report'!$I$10),IF(AND($B10="1-inch",ABS(DK10)&gt;'[2]NonRes - Report'!$I$12),-('[2]NonRes - Report'!$I$12-'[2]NonRes - Report'!$I$10),IF(AND($B10="1 1/2-inch",DK10&gt;'[2]NonRes - Report'!$J$12),('[2]NonRes - Report'!$J$12-'[2]NonRes - Report'!$J$10),IF(AND($B10="1 1/2-inch",ABS(DK10)&gt;'[2]NonRes - Report'!$J$12),-('[2]NonRes - Report'!$J$12-'[2]NonRes - Report'!$J$10),IF(AND($B10="2-inch",DK10&gt;'[2]NonRes - Report'!$K$12),('[2]NonRes - Report'!$K$12-'[2]NonRes - Report'!$K$10),IF(AND($B10="2-inch",ABS(DK10)&gt;'[2]NonRes - Report'!$K$12),-('[2]NonRes - Report'!$K$12-'[2]NonRes - Report'!$K$10),IF(AND($B10="3-inch",DK10&gt;'[2]NonRes - Report'!$L$12),('[2]NonRes - Report'!$L$12-'[2]NonRes - Report'!$L$10),IF(AND($B10="3-inch",ABS(DK10)&gt;'[2]NonRes - Report'!$L$12),-('[2]NonRes - Report'!$L$12-'[2]NonRes - Report'!$L$10),IF(AND($B10="4-inch",DK10&gt;'[2]NonRes - Report'!$M$12),('[2]NonRes - Report'!$M$12-'[2]NonRes - Report'!$M$10),IF(AND($B10="4-inch",ABS(DK10)&gt;'[2]NonRes - Report'!$M$12),-('[2]NonRes - Report'!$M$12-'[2]NonRes - Report'!$M$10),IF(AND($B10="6-inch",DK10&gt;'[2]NonRes - Report'!$N$12),('[2]NonRes - Report'!$N$12-'[2]NonRes - Report'!$N$10),IF(AND($B10="6-inch",ABS(DK10)&gt;'[2]NonRes - Report'!$N$12),-('[2]NonRes - Report'!$N$12-'[2]NonRes - Report'!$N$10),IF(DK10&lt;0,(+DK10+AE10),(+DK10-AE10))))))))))))))))</f>
        <v>15000</v>
      </c>
      <c r="BD10" s="38">
        <f>IF(AND($B10="3/4-inch",DL10&gt;'[2]NonRes - Report'!$G$12),('[2]NonRes - Report'!$G$12-'[2]NonRes - Report'!$G$10),IF(AND($B10="3/4-inch",ABS(DL10)&gt;'[2]NonRes - Report'!$G$12),-('[2]NonRes - Report'!$G$12-'[2]NonRes - Report'!$G$10),IF(AND($B10="1-inch",DL10&gt;'[2]NonRes - Report'!$I$12),('[2]NonRes - Report'!$I$12-'[2]NonRes - Report'!$I$10),IF(AND($B10="1-inch",ABS(DL10)&gt;'[2]NonRes - Report'!$I$12),-('[2]NonRes - Report'!$I$12-'[2]NonRes - Report'!$I$10),IF(AND($B10="1 1/2-inch",DL10&gt;'[2]NonRes - Report'!$J$12),('[2]NonRes - Report'!$J$12-'[2]NonRes - Report'!$J$10),IF(AND($B10="1 1/2-inch",ABS(DL10)&gt;'[2]NonRes - Report'!$J$12),-('[2]NonRes - Report'!$J$12-'[2]NonRes - Report'!$J$10),IF(AND($B10="2-inch",DL10&gt;'[2]NonRes - Report'!$K$12),('[2]NonRes - Report'!$K$12-'[2]NonRes - Report'!$K$10),IF(AND($B10="2-inch",ABS(DL10)&gt;'[2]NonRes - Report'!$K$12),-('[2]NonRes - Report'!$K$12-'[2]NonRes - Report'!$K$10),IF(AND($B10="3-inch",DL10&gt;'[2]NonRes - Report'!$L$12),('[2]NonRes - Report'!$L$12-'[2]NonRes - Report'!$L$10),IF(AND($B10="3-inch",ABS(DL10)&gt;'[2]NonRes - Report'!$L$12),-('[2]NonRes - Report'!$L$12-'[2]NonRes - Report'!$L$10),IF(AND($B10="4-inch",DL10&gt;'[2]NonRes - Report'!$M$12),('[2]NonRes - Report'!$M$12-'[2]NonRes - Report'!$M$10),IF(AND($B10="4-inch",ABS(DL10)&gt;'[2]NonRes - Report'!$M$12),-('[2]NonRes - Report'!$M$12-'[2]NonRes - Report'!$M$10),IF(AND($B10="6-inch",DL10&gt;'[2]NonRes - Report'!$N$12),('[2]NonRes - Report'!$N$12-'[2]NonRes - Report'!$N$10),IF(AND($B10="6-inch",ABS(DL10)&gt;'[2]NonRes - Report'!$N$12),-('[2]NonRes - Report'!$N$12-'[2]NonRes - Report'!$N$10),IF(DL10&lt;0,(+DL10+AF10),(+DL10-AF10))))))))))))))))</f>
        <v>13800</v>
      </c>
      <c r="BE10" s="38">
        <f>IF(AND($B10="3/4-inch",DM10&gt;'[2]NonRes - Report'!$G$12),('[2]NonRes - Report'!$G$12-'[2]NonRes - Report'!$G$10),IF(AND($B10="3/4-inch",ABS(DM10)&gt;'[2]NonRes - Report'!$G$12),-('[2]NonRes - Report'!$G$12-'[2]NonRes - Report'!$G$10),IF(AND($B10="1-inch",DM10&gt;'[2]NonRes - Report'!$I$12),('[2]NonRes - Report'!$I$12-'[2]NonRes - Report'!$I$10),IF(AND($B10="1-inch",ABS(DM10)&gt;'[2]NonRes - Report'!$I$12),-('[2]NonRes - Report'!$I$12-'[2]NonRes - Report'!$I$10),IF(AND($B10="1 1/2-inch",DM10&gt;'[2]NonRes - Report'!$J$12),('[2]NonRes - Report'!$J$12-'[2]NonRes - Report'!$J$10),IF(AND($B10="1 1/2-inch",ABS(DM10)&gt;'[2]NonRes - Report'!$J$12),-('[2]NonRes - Report'!$J$12-'[2]NonRes - Report'!$J$10),IF(AND($B10="2-inch",DM10&gt;'[2]NonRes - Report'!$K$12),('[2]NonRes - Report'!$K$12-'[2]NonRes - Report'!$K$10),IF(AND($B10="2-inch",ABS(DM10)&gt;'[2]NonRes - Report'!$K$12),-('[2]NonRes - Report'!$K$12-'[2]NonRes - Report'!$K$10),IF(AND($B10="3-inch",DM10&gt;'[2]NonRes - Report'!$L$12),('[2]NonRes - Report'!$L$12-'[2]NonRes - Report'!$L$10),IF(AND($B10="3-inch",ABS(DM10)&gt;'[2]NonRes - Report'!$L$12),-('[2]NonRes - Report'!$L$12-'[2]NonRes - Report'!$L$10),IF(AND($B10="4-inch",DM10&gt;'[2]NonRes - Report'!$M$12),('[2]NonRes - Report'!$M$12-'[2]NonRes - Report'!$M$10),IF(AND($B10="4-inch",ABS(DM10)&gt;'[2]NonRes - Report'!$M$12),-('[2]NonRes - Report'!$M$12-'[2]NonRes - Report'!$M$10),IF(AND($B10="6-inch",DM10&gt;'[2]NonRes - Report'!$N$12),('[2]NonRes - Report'!$N$12-'[2]NonRes - Report'!$N$10),IF(AND($B10="6-inch",ABS(DM10)&gt;'[2]NonRes - Report'!$N$12),-('[2]NonRes - Report'!$N$12-'[2]NonRes - Report'!$N$10),IF(DM10&lt;0,(+DM10+AG10),(+DM10-AG10))))))))))))))))</f>
        <v>17700</v>
      </c>
      <c r="BF10" s="38">
        <f>IF(AND($B10="3/4-inch",DN10&gt;'[2]NonRes - Report'!$G$12),('[2]NonRes - Report'!$G$12-'[2]NonRes - Report'!$G$10),IF(AND($B10="3/4-inch",ABS(DN10)&gt;'[2]NonRes - Report'!$G$12),-('[2]NonRes - Report'!$G$12-'[2]NonRes - Report'!$G$10),IF(AND($B10="1-inch",DN10&gt;'[2]NonRes - Report'!$I$12),('[2]NonRes - Report'!$I$12-'[2]NonRes - Report'!$I$10),IF(AND($B10="1-inch",ABS(DN10)&gt;'[2]NonRes - Report'!$I$12),-('[2]NonRes - Report'!$I$12-'[2]NonRes - Report'!$I$10),IF(AND($B10="1 1/2-inch",DN10&gt;'[2]NonRes - Report'!$J$12),('[2]NonRes - Report'!$J$12-'[2]NonRes - Report'!$J$10),IF(AND($B10="1 1/2-inch",ABS(DN10)&gt;'[2]NonRes - Report'!$J$12),-('[2]NonRes - Report'!$J$12-'[2]NonRes - Report'!$J$10),IF(AND($B10="2-inch",DN10&gt;'[2]NonRes - Report'!$K$12),('[2]NonRes - Report'!$K$12-'[2]NonRes - Report'!$K$10),IF(AND($B10="2-inch",ABS(DN10)&gt;'[2]NonRes - Report'!$K$12),-('[2]NonRes - Report'!$K$12-'[2]NonRes - Report'!$K$10),IF(AND($B10="3-inch",DN10&gt;'[2]NonRes - Report'!$L$12),('[2]NonRes - Report'!$L$12-'[2]NonRes - Report'!$L$10),IF(AND($B10="3-inch",ABS(DN10)&gt;'[2]NonRes - Report'!$L$12),-('[2]NonRes - Report'!$L$12-'[2]NonRes - Report'!$L$10),IF(AND($B10="4-inch",DN10&gt;'[2]NonRes - Report'!$M$12),('[2]NonRes - Report'!$M$12-'[2]NonRes - Report'!$M$10),IF(AND($B10="4-inch",ABS(DN10)&gt;'[2]NonRes - Report'!$M$12),-('[2]NonRes - Report'!$M$12-'[2]NonRes - Report'!$M$10),IF(AND($B10="6-inch",DN10&gt;'[2]NonRes - Report'!$N$12),('[2]NonRes - Report'!$N$12-'[2]NonRes - Report'!$N$10),IF(AND($B10="6-inch",ABS(DN10)&gt;'[2]NonRes - Report'!$N$12),-('[2]NonRes - Report'!$N$12-'[2]NonRes - Report'!$N$10),IF(DN10&lt;0,(+DN10+AH10),(+DN10-AH10))))))))))))))))</f>
        <v>17400</v>
      </c>
      <c r="BG10" s="38">
        <f>IF(AND($B10="3/4-inch",DO10&gt;'[2]NonRes - Report'!$G$12),('[2]NonRes - Report'!$G$12-'[2]NonRes - Report'!$G$10),IF(AND($B10="3/4-inch",ABS(DO10)&gt;'[2]NonRes - Report'!$G$12),-('[2]NonRes - Report'!$G$12-'[2]NonRes - Report'!$G$10),IF(AND($B10="1-inch",DO10&gt;'[2]NonRes - Report'!$I$12),('[2]NonRes - Report'!$I$12-'[2]NonRes - Report'!$I$10),IF(AND($B10="1-inch",ABS(DO10)&gt;'[2]NonRes - Report'!$I$12),-('[2]NonRes - Report'!$I$12-'[2]NonRes - Report'!$I$10),IF(AND($B10="1 1/2-inch",DO10&gt;'[2]NonRes - Report'!$J$12),('[2]NonRes - Report'!$J$12-'[2]NonRes - Report'!$J$10),IF(AND($B10="1 1/2-inch",ABS(DO10)&gt;'[2]NonRes - Report'!$J$12),-('[2]NonRes - Report'!$J$12-'[2]NonRes - Report'!$J$10),IF(AND($B10="2-inch",DO10&gt;'[2]NonRes - Report'!$K$12),('[2]NonRes - Report'!$K$12-'[2]NonRes - Report'!$K$10),IF(AND($B10="2-inch",ABS(DO10)&gt;'[2]NonRes - Report'!$K$12),-('[2]NonRes - Report'!$K$12-'[2]NonRes - Report'!$K$10),IF(AND($B10="3-inch",DO10&gt;'[2]NonRes - Report'!$L$12),('[2]NonRes - Report'!$L$12-'[2]NonRes - Report'!$L$10),IF(AND($B10="3-inch",ABS(DO10)&gt;'[2]NonRes - Report'!$L$12),-('[2]NonRes - Report'!$L$12-'[2]NonRes - Report'!$L$10),IF(AND($B10="4-inch",DO10&gt;'[2]NonRes - Report'!$M$12),('[2]NonRes - Report'!$M$12-'[2]NonRes - Report'!$M$10),IF(AND($B10="4-inch",ABS(DO10)&gt;'[2]NonRes - Report'!$M$12),-('[2]NonRes - Report'!$M$12-'[2]NonRes - Report'!$M$10),IF(AND($B10="6-inch",DO10&gt;'[2]NonRes - Report'!$N$12),('[2]NonRes - Report'!$N$12-'[2]NonRes - Report'!$N$10),IF(AND($B10="6-inch",ABS(DO10)&gt;'[2]NonRes - Report'!$N$12),-('[2]NonRes - Report'!$N$12-'[2]NonRes - Report'!$N$10),IF(DO10&lt;0,(+DO10+AI10),(+DO10-AI10))))))))))))))))</f>
        <v>19200</v>
      </c>
      <c r="BH10" s="38">
        <f>IF(AND($B10="3/4-inch",DP10&gt;'[2]NonRes - Report'!$G$12),('[2]NonRes - Report'!$G$12-'[2]NonRes - Report'!$G$10),IF(AND($B10="3/4-inch",ABS(DP10)&gt;'[2]NonRes - Report'!$G$12),-('[2]NonRes - Report'!$G$12-'[2]NonRes - Report'!$G$10),IF(AND($B10="1-inch",DP10&gt;'[2]NonRes - Report'!$I$12),('[2]NonRes - Report'!$I$12-'[2]NonRes - Report'!$I$10),IF(AND($B10="1-inch",ABS(DP10)&gt;'[2]NonRes - Report'!$I$12),-('[2]NonRes - Report'!$I$12-'[2]NonRes - Report'!$I$10),IF(AND($B10="1 1/2-inch",DP10&gt;'[2]NonRes - Report'!$J$12),('[2]NonRes - Report'!$J$12-'[2]NonRes - Report'!$J$10),IF(AND($B10="1 1/2-inch",ABS(DP10)&gt;'[2]NonRes - Report'!$J$12),-('[2]NonRes - Report'!$J$12-'[2]NonRes - Report'!$J$10),IF(AND($B10="2-inch",DP10&gt;'[2]NonRes - Report'!$K$12),('[2]NonRes - Report'!$K$12-'[2]NonRes - Report'!$K$10),IF(AND($B10="2-inch",ABS(DP10)&gt;'[2]NonRes - Report'!$K$12),-('[2]NonRes - Report'!$K$12-'[2]NonRes - Report'!$K$10),IF(AND($B10="3-inch",DP10&gt;'[2]NonRes - Report'!$L$12),('[2]NonRes - Report'!$L$12-'[2]NonRes - Report'!$L$10),IF(AND($B10="3-inch",ABS(DP10)&gt;'[2]NonRes - Report'!$L$12),-('[2]NonRes - Report'!$L$12-'[2]NonRes - Report'!$L$10),IF(AND($B10="4-inch",DP10&gt;'[2]NonRes - Report'!$M$12),('[2]NonRes - Report'!$M$12-'[2]NonRes - Report'!$M$10),IF(AND($B10="4-inch",ABS(DP10)&gt;'[2]NonRes - Report'!$M$12),-('[2]NonRes - Report'!$M$12-'[2]NonRes - Report'!$M$10),IF(AND($B10="6-inch",DP10&gt;'[2]NonRes - Report'!$N$12),('[2]NonRes - Report'!$N$12-'[2]NonRes - Report'!$N$10),IF(AND($B10="6-inch",ABS(DP10)&gt;'[2]NonRes - Report'!$N$12),-('[2]NonRes - Report'!$N$12-'[2]NonRes - Report'!$N$10),IF(DP10&lt;0,(+DP10+AJ10),(+DP10-AJ10))))))))))))))))</f>
        <v>19200</v>
      </c>
      <c r="BI10" s="38">
        <f>IF(AND($B10="3/4-inch",DQ10&gt;'[2]NonRes - Report'!$G$12),('[2]NonRes - Report'!$G$12-'[2]NonRes - Report'!$G$10),IF(AND($B10="3/4-inch",ABS(DQ10)&gt;'[2]NonRes - Report'!$G$12),-('[2]NonRes - Report'!$G$12-'[2]NonRes - Report'!$G$10),IF(AND($B10="1-inch",DQ10&gt;'[2]NonRes - Report'!$I$12),('[2]NonRes - Report'!$I$12-'[2]NonRes - Report'!$I$10),IF(AND($B10="1-inch",ABS(DQ10)&gt;'[2]NonRes - Report'!$I$12),-('[2]NonRes - Report'!$I$12-'[2]NonRes - Report'!$I$10),IF(AND($B10="1 1/2-inch",DQ10&gt;'[2]NonRes - Report'!$J$12),('[2]NonRes - Report'!$J$12-'[2]NonRes - Report'!$J$10),IF(AND($B10="1 1/2-inch",ABS(DQ10)&gt;'[2]NonRes - Report'!$J$12),-('[2]NonRes - Report'!$J$12-'[2]NonRes - Report'!$J$10),IF(AND($B10="2-inch",DQ10&gt;'[2]NonRes - Report'!$K$12),('[2]NonRes - Report'!$K$12-'[2]NonRes - Report'!$K$10),IF(AND($B10="2-inch",ABS(DQ10)&gt;'[2]NonRes - Report'!$K$12),-('[2]NonRes - Report'!$K$12-'[2]NonRes - Report'!$K$10),IF(AND($B10="3-inch",DQ10&gt;'[2]NonRes - Report'!$L$12),('[2]NonRes - Report'!$L$12-'[2]NonRes - Report'!$L$10),IF(AND($B10="3-inch",ABS(DQ10)&gt;'[2]NonRes - Report'!$L$12),-('[2]NonRes - Report'!$L$12-'[2]NonRes - Report'!$L$10),IF(AND($B10="4-inch",DQ10&gt;'[2]NonRes - Report'!$M$12),('[2]NonRes - Report'!$M$12-'[2]NonRes - Report'!$M$10),IF(AND($B10="4-inch",ABS(DQ10)&gt;'[2]NonRes - Report'!$M$12),-('[2]NonRes - Report'!$M$12-'[2]NonRes - Report'!$M$10),IF(AND($B10="6-inch",DQ10&gt;'[2]NonRes - Report'!$N$12),('[2]NonRes - Report'!$N$12-'[2]NonRes - Report'!$N$10),IF(AND($B10="6-inch",ABS(DQ10)&gt;'[2]NonRes - Report'!$N$12),-('[2]NonRes - Report'!$N$12-'[2]NonRes - Report'!$N$10),IF(DQ10&lt;0,(+DQ10+AK10),(+DQ10-AK10))))))))))))))))</f>
        <v>13000</v>
      </c>
      <c r="BJ10" s="38">
        <f>IF(AND($B10="3/4-inch",DR10&gt;'[2]NonRes - Report'!$G$12),('[2]NonRes - Report'!$G$12-'[2]NonRes - Report'!$G$10),IF(AND($B10="3/4-inch",ABS(DR10)&gt;'[2]NonRes - Report'!$G$12),-('[2]NonRes - Report'!$G$12-'[2]NonRes - Report'!$G$10),IF(AND($B10="1-inch",DR10&gt;'[2]NonRes - Report'!$I$12),('[2]NonRes - Report'!$I$12-'[2]NonRes - Report'!$I$10),IF(AND($B10="1-inch",ABS(DR10)&gt;'[2]NonRes - Report'!$I$12),-('[2]NonRes - Report'!$I$12-'[2]NonRes - Report'!$I$10),IF(AND($B10="1 1/2-inch",DR10&gt;'[2]NonRes - Report'!$J$12),('[2]NonRes - Report'!$J$12-'[2]NonRes - Report'!$J$10),IF(AND($B10="1 1/2-inch",ABS(DR10)&gt;'[2]NonRes - Report'!$J$12),-('[2]NonRes - Report'!$J$12-'[2]NonRes - Report'!$J$10),IF(AND($B10="2-inch",DR10&gt;'[2]NonRes - Report'!$K$12),('[2]NonRes - Report'!$K$12-'[2]NonRes - Report'!$K$10),IF(AND($B10="2-inch",ABS(DR10)&gt;'[2]NonRes - Report'!$K$12),-('[2]NonRes - Report'!$K$12-'[2]NonRes - Report'!$K$10),IF(AND($B10="3-inch",DR10&gt;'[2]NonRes - Report'!$L$12),('[2]NonRes - Report'!$L$12-'[2]NonRes - Report'!$L$10),IF(AND($B10="3-inch",ABS(DR10)&gt;'[2]NonRes - Report'!$L$12),-('[2]NonRes - Report'!$L$12-'[2]NonRes - Report'!$L$10),IF(AND($B10="4-inch",DR10&gt;'[2]NonRes - Report'!$M$12),('[2]NonRes - Report'!$M$12-'[2]NonRes - Report'!$M$10),IF(AND($B10="4-inch",ABS(DR10)&gt;'[2]NonRes - Report'!$M$12),-('[2]NonRes - Report'!$M$12-'[2]NonRes - Report'!$M$10),IF(AND($B10="6-inch",DR10&gt;'[2]NonRes - Report'!$N$12),('[2]NonRes - Report'!$N$12-'[2]NonRes - Report'!$N$10),IF(AND($B10="6-inch",ABS(DR10)&gt;'[2]NonRes - Report'!$N$12),-('[2]NonRes - Report'!$N$12-'[2]NonRes - Report'!$N$10),IF(DR10&lt;0,(+DR10+AL10),(+DR10-AL10))))))))))))))))</f>
        <v>13800</v>
      </c>
      <c r="BK10" s="38">
        <f>IF(AND($B10="3/4-inch",DS10&gt;'[2]NonRes - Report'!$G$12),('[2]NonRes - Report'!$G$12-'[2]NonRes - Report'!$G$10),IF(AND($B10="3/4-inch",ABS(DS10)&gt;'[2]NonRes - Report'!$G$12),-('[2]NonRes - Report'!$G$12-'[2]NonRes - Report'!$G$10),IF(AND($B10="1-inch",DS10&gt;'[2]NonRes - Report'!$I$12),('[2]NonRes - Report'!$I$12-'[2]NonRes - Report'!$I$10),IF(AND($B10="1-inch",ABS(DS10)&gt;'[2]NonRes - Report'!$I$12),-('[2]NonRes - Report'!$I$12-'[2]NonRes - Report'!$I$10),IF(AND($B10="1 1/2-inch",DS10&gt;'[2]NonRes - Report'!$J$12),('[2]NonRes - Report'!$J$12-'[2]NonRes - Report'!$J$10),IF(AND($B10="1 1/2-inch",ABS(DS10)&gt;'[2]NonRes - Report'!$J$12),-('[2]NonRes - Report'!$J$12-'[2]NonRes - Report'!$J$10),IF(AND($B10="2-inch",DS10&gt;'[2]NonRes - Report'!$K$12),('[2]NonRes - Report'!$K$12-'[2]NonRes - Report'!$K$10),IF(AND($B10="2-inch",ABS(DS10)&gt;'[2]NonRes - Report'!$K$12),-('[2]NonRes - Report'!$K$12-'[2]NonRes - Report'!$K$10),IF(AND($B10="3-inch",DS10&gt;'[2]NonRes - Report'!$L$12),('[2]NonRes - Report'!$L$12-'[2]NonRes - Report'!$L$10),IF(AND($B10="3-inch",ABS(DS10)&gt;'[2]NonRes - Report'!$L$12),-('[2]NonRes - Report'!$L$12-'[2]NonRes - Report'!$L$10),IF(AND($B10="4-inch",DS10&gt;'[2]NonRes - Report'!$M$12),('[2]NonRes - Report'!$M$12-'[2]NonRes - Report'!$M$10),IF(AND($B10="4-inch",ABS(DS10)&gt;'[2]NonRes - Report'!$M$12),-('[2]NonRes - Report'!$M$12-'[2]NonRes - Report'!$M$10),IF(AND($B10="6-inch",DS10&gt;'[2]NonRes - Report'!$N$12),('[2]NonRes - Report'!$N$12-'[2]NonRes - Report'!$N$10),IF(AND($B10="6-inch",ABS(DS10)&gt;'[2]NonRes - Report'!$N$12),-('[2]NonRes - Report'!$N$12-'[2]NonRes - Report'!$N$10),IF(DS10&lt;0,(+DS10+AM10),(+DS10-AM10))))))))))))))))</f>
        <v>13500</v>
      </c>
      <c r="BL10" s="38">
        <f>IF(AND($B10="3/4-inch",DT10&gt;'[2]NonRes - Report'!$G$12),('[2]NonRes - Report'!$G$12-'[2]NonRes - Report'!$G$10),IF(AND($B10="3/4-inch",ABS(DT10)&gt;'[2]NonRes - Report'!$G$12),-('[2]NonRes - Report'!$G$12-'[2]NonRes - Report'!$G$10),IF(AND($B10="1-inch",DT10&gt;'[2]NonRes - Report'!$I$12),('[2]NonRes - Report'!$I$12-'[2]NonRes - Report'!$I$10),IF(AND($B10="1-inch",ABS(DT10)&gt;'[2]NonRes - Report'!$I$12),-('[2]NonRes - Report'!$I$12-'[2]NonRes - Report'!$I$10),IF(AND($B10="1 1/2-inch",DT10&gt;'[2]NonRes - Report'!$J$12),('[2]NonRes - Report'!$J$12-'[2]NonRes - Report'!$J$10),IF(AND($B10="1 1/2-inch",ABS(DT10)&gt;'[2]NonRes - Report'!$J$12),-('[2]NonRes - Report'!$J$12-'[2]NonRes - Report'!$J$10),IF(AND($B10="2-inch",DT10&gt;'[2]NonRes - Report'!$K$12),('[2]NonRes - Report'!$K$12-'[2]NonRes - Report'!$K$10),IF(AND($B10="2-inch",ABS(DT10)&gt;'[2]NonRes - Report'!$K$12),-('[2]NonRes - Report'!$K$12-'[2]NonRes - Report'!$K$10),IF(AND($B10="3-inch",DT10&gt;'[2]NonRes - Report'!$L$12),('[2]NonRes - Report'!$L$12-'[2]NonRes - Report'!$L$10),IF(AND($B10="3-inch",ABS(DT10)&gt;'[2]NonRes - Report'!$L$12),-('[2]NonRes - Report'!$L$12-'[2]NonRes - Report'!$L$10),IF(AND($B10="4-inch",DT10&gt;'[2]NonRes - Report'!$M$12),('[2]NonRes - Report'!$M$12-'[2]NonRes - Report'!$M$10),IF(AND($B10="4-inch",ABS(DT10)&gt;'[2]NonRes - Report'!$M$12),-('[2]NonRes - Report'!$M$12-'[2]NonRes - Report'!$M$10),IF(AND($B10="6-inch",DT10&gt;'[2]NonRes - Report'!$N$12),('[2]NonRes - Report'!$N$12-'[2]NonRes - Report'!$N$10),IF(AND($B10="6-inch",ABS(DT10)&gt;'[2]NonRes - Report'!$N$12),-('[2]NonRes - Report'!$N$12-'[2]NonRes - Report'!$N$10),IF(DT10&lt;0,(+DT10+AN10),(+DT10-AN10))))))))))))))))</f>
        <v>15300</v>
      </c>
      <c r="BM10" s="39">
        <f>IF(AND($B10="3/4-inch",DU10&gt;'[2]NonRes - Report'!$G$12),('[2]NonRes - Report'!$G$12-'[2]NonRes - Report'!$G$10),IF(AND($B10="3/4-inch",ABS(DU10)&gt;'[2]NonRes - Report'!$G$12),-('[2]NonRes - Report'!$G$12-'[2]NonRes - Report'!$G$10),IF(AND($B10="1-inch",DU10&gt;'[2]NonRes - Report'!$I$12),('[2]NonRes - Report'!$I$12-'[2]NonRes - Report'!$I$10),IF(AND($B10="1-inch",ABS(DU10)&gt;'[2]NonRes - Report'!$I$12),-('[2]NonRes - Report'!$I$12-'[2]NonRes - Report'!$I$10),IF(AND($B10="1 1/2-inch",DU10&gt;'[2]NonRes - Report'!$J$12),('[2]NonRes - Report'!$J$12-'[2]NonRes - Report'!$J$10),IF(AND($B10="1 1/2-inch",ABS(DU10)&gt;'[2]NonRes - Report'!$J$12),-('[2]NonRes - Report'!$J$12-'[2]NonRes - Report'!$J$10),IF(AND($B10="2-inch",DU10&gt;'[2]NonRes - Report'!$K$12),('[2]NonRes - Report'!$K$12-'[2]NonRes - Report'!$K$10),IF(AND($B10="2-inch",ABS(DU10)&gt;'[2]NonRes - Report'!$K$12),-('[2]NonRes - Report'!$K$12-'[2]NonRes - Report'!$K$10),IF(AND($B10="3-inch",DU10&gt;'[2]NonRes - Report'!$L$12),('[2]NonRes - Report'!$L$12-'[2]NonRes - Report'!$L$10),IF(AND($B10="3-inch",ABS(DU10)&gt;'[2]NonRes - Report'!$L$12),-('[2]NonRes - Report'!$L$12-'[2]NonRes - Report'!$L$10),IF(AND($B10="4-inch",DU10&gt;'[2]NonRes - Report'!$M$12),('[2]NonRes - Report'!$M$12-'[2]NonRes - Report'!$M$10),IF(AND($B10="4-inch",ABS(DU10)&gt;'[2]NonRes - Report'!$M$12),-('[2]NonRes - Report'!$M$12-'[2]NonRes - Report'!$M$10),IF(AND($B10="6-inch",DU10&gt;'[2]NonRes - Report'!$N$12),('[2]NonRes - Report'!$N$12-'[2]NonRes - Report'!$N$10),IF(AND($B10="6-inch",ABS(DU10)&gt;'[2]NonRes - Report'!$N$12),-('[2]NonRes - Report'!$N$12-'[2]NonRes - Report'!$N$10),IF(DU10&lt;0,(+DU10+AO10),(+DU10-AO10))))))))))))))))</f>
        <v>12400</v>
      </c>
      <c r="BN10" s="40">
        <f>IF(AND($B10="3/4-inch",DJ10&gt;'[2]NonRes - Report'!$G$12),(('[2]NonRes - Report'!$G$12-'[2]NonRes - Report'!$G$10)/'[2]NonRes - Report'!$I$22*'[2]NonRes - Report'!$E$12),IF(AND($B10="1-inch",DJ10&gt;'[2]NonRes - Report'!$I$12),(('[2]NonRes - Report'!$I$12-'[2]NonRes - Report'!$I$10)/'[2]NonRes - Report'!$I$22*'[2]NonRes - Report'!$E$12),IF(AND($B10="1 1/2-inch",DJ10&gt;'[2]NonRes - Report'!$J$12),(('[2]NonRes - Report'!$J$12-'[2]NonRes - Report'!$J$10)/'[2]NonRes - Report'!$I$22*'[2]NonRes - Report'!$E$12),IF(AND($B10="2-inch",DJ10&gt;'[2]NonRes - Report'!$K$12),(('[2]NonRes - Report'!$K$12-'[2]NonRes - Report'!$K$10)/'[2]NonRes - Report'!$I$22*'[2]NonRes - Report'!$E$12),IF(AND($B10="3-inch",DJ10&gt;'[2]NonRes - Report'!$L$12),(('[2]NonRes - Report'!$L$12-'[2]NonRes - Report'!$L$10)/'[2]NonRes - Report'!$I$22*'[2]NonRes - Report'!$E$12),IF(AND($B10="4-inch",DJ10&gt;'[2]NonRes - Report'!$M$12),(('[2]NonRes - Report'!$M$12-'[2]NonRes - Report'!$M$10)/'[2]NonRes - Report'!$I$22*'[2]NonRes - Report'!$E$12),IF(AND($B10="6-inch",DJ10&gt;'[2]NonRes - Report'!$N$12),(('[2]NonRes - Report'!$N$12-'[2]NonRes - Report'!$N$10)/'[2]NonRes - Report'!$I$22*'[2]NonRes - Report'!$E$12),BB10/'[2]NonRes - Report'!$I$22*'[2]NonRes - Report'!$E$12)))))))</f>
        <v>198</v>
      </c>
      <c r="BO10" s="40">
        <f>IF(AND($B10="3/4-inch",DK10&gt;'[2]NonRes - Report'!$G$12),(('[2]NonRes - Report'!$G$12-'[2]NonRes - Report'!$G$10)/'[2]NonRes - Report'!$I$22*'[2]NonRes - Report'!$E$12),IF(AND($B10="1-inch",DK10&gt;'[2]NonRes - Report'!$I$12),(('[2]NonRes - Report'!$I$12-'[2]NonRes - Report'!$I$10)/'[2]NonRes - Report'!$I$22*'[2]NonRes - Report'!$E$12),IF(AND($B10="1 1/2-inch",DK10&gt;'[2]NonRes - Report'!$J$12),(('[2]NonRes - Report'!$J$12-'[2]NonRes - Report'!$J$10)/'[2]NonRes - Report'!$I$22*'[2]NonRes - Report'!$E$12),IF(AND($B10="2-inch",DK10&gt;'[2]NonRes - Report'!$K$12),(('[2]NonRes - Report'!$K$12-'[2]NonRes - Report'!$K$10)/'[2]NonRes - Report'!$I$22*'[2]NonRes - Report'!$E$12),IF(AND($B10="3-inch",DK10&gt;'[2]NonRes - Report'!$L$12),(('[2]NonRes - Report'!$L$12-'[2]NonRes - Report'!$L$10)/'[2]NonRes - Report'!$I$22*'[2]NonRes - Report'!$E$12),IF(AND($B10="4-inch",DK10&gt;'[2]NonRes - Report'!$M$12),(('[2]NonRes - Report'!$M$12-'[2]NonRes - Report'!$M$10)/'[2]NonRes - Report'!$I$22*'[2]NonRes - Report'!$E$12),IF(AND($B10="6-inch",DK10&gt;'[2]NonRes - Report'!$N$12),(('[2]NonRes - Report'!$N$12-'[2]NonRes - Report'!$N$10)/'[2]NonRes - Report'!$I$22*'[2]NonRes - Report'!$E$12),BC10/'[2]NonRes - Report'!$I$22*'[2]NonRes - Report'!$E$12)))))))</f>
        <v>225</v>
      </c>
      <c r="BP10" s="40">
        <f>IF(AND($B10="3/4-inch",DL10&gt;'[2]NonRes - Report'!$G$12),(('[2]NonRes - Report'!$G$12-'[2]NonRes - Report'!$G$10)/'[2]NonRes - Report'!$I$22*'[2]NonRes - Report'!$E$12),IF(AND($B10="1-inch",DL10&gt;'[2]NonRes - Report'!$I$12),(('[2]NonRes - Report'!$I$12-'[2]NonRes - Report'!$I$10)/'[2]NonRes - Report'!$I$22*'[2]NonRes - Report'!$E$12),IF(AND($B10="1 1/2-inch",DL10&gt;'[2]NonRes - Report'!$J$12),(('[2]NonRes - Report'!$J$12-'[2]NonRes - Report'!$J$10)/'[2]NonRes - Report'!$I$22*'[2]NonRes - Report'!$E$12),IF(AND($B10="2-inch",DL10&gt;'[2]NonRes - Report'!$K$12),(('[2]NonRes - Report'!$K$12-'[2]NonRes - Report'!$K$10)/'[2]NonRes - Report'!$I$22*'[2]NonRes - Report'!$E$12),IF(AND($B10="3-inch",DL10&gt;'[2]NonRes - Report'!$L$12),(('[2]NonRes - Report'!$L$12-'[2]NonRes - Report'!$L$10)/'[2]NonRes - Report'!$I$22*'[2]NonRes - Report'!$E$12),IF(AND($B10="4-inch",DL10&gt;'[2]NonRes - Report'!$M$12),(('[2]NonRes - Report'!$M$12-'[2]NonRes - Report'!$M$10)/'[2]NonRes - Report'!$I$22*'[2]NonRes - Report'!$E$12),IF(AND($B10="6-inch",DL10&gt;'[2]NonRes - Report'!$N$12),(('[2]NonRes - Report'!$N$12-'[2]NonRes - Report'!$N$10)/'[2]NonRes - Report'!$I$22*'[2]NonRes - Report'!$E$12),BD10/'[2]NonRes - Report'!$I$22*'[2]NonRes - Report'!$E$12)))))))</f>
        <v>207</v>
      </c>
      <c r="BQ10" s="40">
        <f>IF(AND($B10="3/4-inch",DM10&gt;'[2]NonRes - Report'!$G$12),(('[2]NonRes - Report'!$G$12-'[2]NonRes - Report'!$G$10)/'[2]NonRes - Report'!$I$22*'[2]NonRes - Report'!$E$12),IF(AND($B10="1-inch",DM10&gt;'[2]NonRes - Report'!$I$12),(('[2]NonRes - Report'!$I$12-'[2]NonRes - Report'!$I$10)/'[2]NonRes - Report'!$I$22*'[2]NonRes - Report'!$E$12),IF(AND($B10="1 1/2-inch",DM10&gt;'[2]NonRes - Report'!$J$12),(('[2]NonRes - Report'!$J$12-'[2]NonRes - Report'!$J$10)/'[2]NonRes - Report'!$I$22*'[2]NonRes - Report'!$E$12),IF(AND($B10="2-inch",DM10&gt;'[2]NonRes - Report'!$K$12),(('[2]NonRes - Report'!$K$12-'[2]NonRes - Report'!$K$10)/'[2]NonRes - Report'!$I$22*'[2]NonRes - Report'!$E$12),IF(AND($B10="3-inch",DM10&gt;'[2]NonRes - Report'!$L$12),(('[2]NonRes - Report'!$L$12-'[2]NonRes - Report'!$L$10)/'[2]NonRes - Report'!$I$22*'[2]NonRes - Report'!$E$12),IF(AND($B10="4-inch",DM10&gt;'[2]NonRes - Report'!$M$12),(('[2]NonRes - Report'!$M$12-'[2]NonRes - Report'!$M$10)/'[2]NonRes - Report'!$I$22*'[2]NonRes - Report'!$E$12),IF(AND($B10="6-inch",DM10&gt;'[2]NonRes - Report'!$N$12),(('[2]NonRes - Report'!$N$12-'[2]NonRes - Report'!$N$10)/'[2]NonRes - Report'!$I$22*'[2]NonRes - Report'!$E$12),BE10/'[2]NonRes - Report'!$I$22*'[2]NonRes - Report'!$E$12)))))))</f>
        <v>265.5</v>
      </c>
      <c r="BR10" s="40">
        <f>IF(AND($B10="3/4-inch",DN10&gt;'[2]NonRes - Report'!$G$12),(('[2]NonRes - Report'!$G$12-'[2]NonRes - Report'!$G$10)/'[2]NonRes - Report'!$I$22*'[2]NonRes - Report'!$E$12),IF(AND($B10="1-inch",DN10&gt;'[2]NonRes - Report'!$I$12),(('[2]NonRes - Report'!$I$12-'[2]NonRes - Report'!$I$10)/'[2]NonRes - Report'!$I$22*'[2]NonRes - Report'!$E$12),IF(AND($B10="1 1/2-inch",DN10&gt;'[2]NonRes - Report'!$J$12),(('[2]NonRes - Report'!$J$12-'[2]NonRes - Report'!$J$10)/'[2]NonRes - Report'!$I$22*'[2]NonRes - Report'!$E$12),IF(AND($B10="2-inch",DN10&gt;'[2]NonRes - Report'!$K$12),(('[2]NonRes - Report'!$K$12-'[2]NonRes - Report'!$K$10)/'[2]NonRes - Report'!$I$22*'[2]NonRes - Report'!$E$12),IF(AND($B10="3-inch",DN10&gt;'[2]NonRes - Report'!$L$12),(('[2]NonRes - Report'!$L$12-'[2]NonRes - Report'!$L$10)/'[2]NonRes - Report'!$I$22*'[2]NonRes - Report'!$E$12),IF(AND($B10="4-inch",DN10&gt;'[2]NonRes - Report'!$M$12),(('[2]NonRes - Report'!$M$12-'[2]NonRes - Report'!$M$10)/'[2]NonRes - Report'!$I$22*'[2]NonRes - Report'!$E$12),IF(AND($B10="6-inch",DN10&gt;'[2]NonRes - Report'!$N$12),(('[2]NonRes - Report'!$N$12-'[2]NonRes - Report'!$N$10)/'[2]NonRes - Report'!$I$22*'[2]NonRes - Report'!$E$12),BF10/'[2]NonRes - Report'!$I$22*'[2]NonRes - Report'!$E$12)))))))</f>
        <v>261</v>
      </c>
      <c r="BS10" s="40">
        <f>IF(AND($B10="3/4-inch",DO10&gt;'[2]NonRes - Report'!$G$12),(('[2]NonRes - Report'!$G$12-'[2]NonRes - Report'!$G$10)/'[2]NonRes - Report'!$I$22*'[2]NonRes - Report'!$E$12),IF(AND($B10="1-inch",DO10&gt;'[2]NonRes - Report'!$I$12),(('[2]NonRes - Report'!$I$12-'[2]NonRes - Report'!$I$10)/'[2]NonRes - Report'!$I$22*'[2]NonRes - Report'!$E$12),IF(AND($B10="1 1/2-inch",DO10&gt;'[2]NonRes - Report'!$J$12),(('[2]NonRes - Report'!$J$12-'[2]NonRes - Report'!$J$10)/'[2]NonRes - Report'!$I$22*'[2]NonRes - Report'!$E$12),IF(AND($B10="2-inch",DO10&gt;'[2]NonRes - Report'!$K$12),(('[2]NonRes - Report'!$K$12-'[2]NonRes - Report'!$K$10)/'[2]NonRes - Report'!$I$22*'[2]NonRes - Report'!$E$12),IF(AND($B10="3-inch",DO10&gt;'[2]NonRes - Report'!$L$12),(('[2]NonRes - Report'!$L$12-'[2]NonRes - Report'!$L$10)/'[2]NonRes - Report'!$I$22*'[2]NonRes - Report'!$E$12),IF(AND($B10="4-inch",DO10&gt;'[2]NonRes - Report'!$M$12),(('[2]NonRes - Report'!$M$12-'[2]NonRes - Report'!$M$10)/'[2]NonRes - Report'!$I$22*'[2]NonRes - Report'!$E$12),IF(AND($B10="6-inch",DO10&gt;'[2]NonRes - Report'!$N$12),(('[2]NonRes - Report'!$N$12-'[2]NonRes - Report'!$N$10)/'[2]NonRes - Report'!$I$22*'[2]NonRes - Report'!$E$12),BG10/'[2]NonRes - Report'!$I$22*'[2]NonRes - Report'!$E$12)))))))</f>
        <v>288</v>
      </c>
      <c r="BT10" s="40">
        <f>IF(AND($B10="3/4-inch",DP10&gt;'[2]NonRes - Report'!$G$12),(('[2]NonRes - Report'!$G$12-'[2]NonRes - Report'!$G$10)/'[2]NonRes - Report'!$I$22*'[2]NonRes - Report'!$E$12),IF(AND($B10="1-inch",DP10&gt;'[2]NonRes - Report'!$I$12),(('[2]NonRes - Report'!$I$12-'[2]NonRes - Report'!$I$10)/'[2]NonRes - Report'!$I$22*'[2]NonRes - Report'!$E$12),IF(AND($B10="1 1/2-inch",DP10&gt;'[2]NonRes - Report'!$J$12),(('[2]NonRes - Report'!$J$12-'[2]NonRes - Report'!$J$10)/'[2]NonRes - Report'!$I$22*'[2]NonRes - Report'!$E$12),IF(AND($B10="2-inch",DP10&gt;'[2]NonRes - Report'!$K$12),(('[2]NonRes - Report'!$K$12-'[2]NonRes - Report'!$K$10)/'[2]NonRes - Report'!$I$22*'[2]NonRes - Report'!$E$12),IF(AND($B10="3-inch",DP10&gt;'[2]NonRes - Report'!$L$12),(('[2]NonRes - Report'!$L$12-'[2]NonRes - Report'!$L$10)/'[2]NonRes - Report'!$I$22*'[2]NonRes - Report'!$E$12),IF(AND($B10="4-inch",DP10&gt;'[2]NonRes - Report'!$M$12),(('[2]NonRes - Report'!$M$12-'[2]NonRes - Report'!$M$10)/'[2]NonRes - Report'!$I$22*'[2]NonRes - Report'!$E$12),IF(AND($B10="6-inch",DP10&gt;'[2]NonRes - Report'!$N$12),(('[2]NonRes - Report'!$N$12-'[2]NonRes - Report'!$N$10)/'[2]NonRes - Report'!$I$22*'[2]NonRes - Report'!$E$12),BH10/'[2]NonRes - Report'!$I$22*'[2]NonRes - Report'!$E$12)))))))</f>
        <v>288</v>
      </c>
      <c r="BU10" s="40">
        <f>IF(AND($B10="3/4-inch",DQ10&gt;'[2]NonRes - Report'!$G$12),(('[2]NonRes - Report'!$G$12-'[2]NonRes - Report'!$G$10)/'[2]NonRes - Report'!$I$22*'[2]NonRes - Report'!$E$12),IF(AND($B10="1-inch",DQ10&gt;'[2]NonRes - Report'!$I$12),(('[2]NonRes - Report'!$I$12-'[2]NonRes - Report'!$I$10)/'[2]NonRes - Report'!$I$22*'[2]NonRes - Report'!$E$12),IF(AND($B10="1 1/2-inch",DQ10&gt;'[2]NonRes - Report'!$J$12),(('[2]NonRes - Report'!$J$12-'[2]NonRes - Report'!$J$10)/'[2]NonRes - Report'!$I$22*'[2]NonRes - Report'!$E$12),IF(AND($B10="2-inch",DQ10&gt;'[2]NonRes - Report'!$K$12),(('[2]NonRes - Report'!$K$12-'[2]NonRes - Report'!$K$10)/'[2]NonRes - Report'!$I$22*'[2]NonRes - Report'!$E$12),IF(AND($B10="3-inch",DQ10&gt;'[2]NonRes - Report'!$L$12),(('[2]NonRes - Report'!$L$12-'[2]NonRes - Report'!$L$10)/'[2]NonRes - Report'!$I$22*'[2]NonRes - Report'!$E$12),IF(AND($B10="4-inch",DQ10&gt;'[2]NonRes - Report'!$M$12),(('[2]NonRes - Report'!$M$12-'[2]NonRes - Report'!$M$10)/'[2]NonRes - Report'!$I$22*'[2]NonRes - Report'!$E$12),IF(AND($B10="6-inch",DQ10&gt;'[2]NonRes - Report'!$N$12),(('[2]NonRes - Report'!$N$12-'[2]NonRes - Report'!$N$10)/'[2]NonRes - Report'!$I$22*'[2]NonRes - Report'!$E$12),BI10/'[2]NonRes - Report'!$I$22*'[2]NonRes - Report'!$E$12)))))))</f>
        <v>195</v>
      </c>
      <c r="BV10" s="40">
        <f>IF(AND($B10="3/4-inch",DR10&gt;'[2]NonRes - Report'!$G$12),(('[2]NonRes - Report'!$G$12-'[2]NonRes - Report'!$G$10)/'[2]NonRes - Report'!$I$22*'[2]NonRes - Report'!$E$12),IF(AND($B10="1-inch",DR10&gt;'[2]NonRes - Report'!$I$12),(('[2]NonRes - Report'!$I$12-'[2]NonRes - Report'!$I$10)/'[2]NonRes - Report'!$I$22*'[2]NonRes - Report'!$E$12),IF(AND($B10="1 1/2-inch",DR10&gt;'[2]NonRes - Report'!$J$12),(('[2]NonRes - Report'!$J$12-'[2]NonRes - Report'!$J$10)/'[2]NonRes - Report'!$I$22*'[2]NonRes - Report'!$E$12),IF(AND($B10="2-inch",DR10&gt;'[2]NonRes - Report'!$K$12),(('[2]NonRes - Report'!$K$12-'[2]NonRes - Report'!$K$10)/'[2]NonRes - Report'!$I$22*'[2]NonRes - Report'!$E$12),IF(AND($B10="3-inch",DR10&gt;'[2]NonRes - Report'!$L$12),(('[2]NonRes - Report'!$L$12-'[2]NonRes - Report'!$L$10)/'[2]NonRes - Report'!$I$22*'[2]NonRes - Report'!$E$12),IF(AND($B10="4-inch",DR10&gt;'[2]NonRes - Report'!$M$12),(('[2]NonRes - Report'!$M$12-'[2]NonRes - Report'!$M$10)/'[2]NonRes - Report'!$I$22*'[2]NonRes - Report'!$E$12),IF(AND($B10="6-inch",DR10&gt;'[2]NonRes - Report'!$N$12),(('[2]NonRes - Report'!$N$12-'[2]NonRes - Report'!$N$10)/'[2]NonRes - Report'!$I$22*'[2]NonRes - Report'!$E$12),BJ10/'[2]NonRes - Report'!$I$22*'[2]NonRes - Report'!$E$12)))))))</f>
        <v>207</v>
      </c>
      <c r="BW10" s="40">
        <f>IF(AND($B10="3/4-inch",DS10&gt;'[2]NonRes - Report'!$G$12),(('[2]NonRes - Report'!$G$12-'[2]NonRes - Report'!$G$10)/'[2]NonRes - Report'!$I$22*'[2]NonRes - Report'!$E$12),IF(AND($B10="1-inch",DS10&gt;'[2]NonRes - Report'!$I$12),(('[2]NonRes - Report'!$I$12-'[2]NonRes - Report'!$I$10)/'[2]NonRes - Report'!$I$22*'[2]NonRes - Report'!$E$12),IF(AND($B10="1 1/2-inch",DS10&gt;'[2]NonRes - Report'!$J$12),(('[2]NonRes - Report'!$J$12-'[2]NonRes - Report'!$J$10)/'[2]NonRes - Report'!$I$22*'[2]NonRes - Report'!$E$12),IF(AND($B10="2-inch",DS10&gt;'[2]NonRes - Report'!$K$12),(('[2]NonRes - Report'!$K$12-'[2]NonRes - Report'!$K$10)/'[2]NonRes - Report'!$I$22*'[2]NonRes - Report'!$E$12),IF(AND($B10="3-inch",DS10&gt;'[2]NonRes - Report'!$L$12),(('[2]NonRes - Report'!$L$12-'[2]NonRes - Report'!$L$10)/'[2]NonRes - Report'!$I$22*'[2]NonRes - Report'!$E$12),IF(AND($B10="4-inch",DS10&gt;'[2]NonRes - Report'!$M$12),(('[2]NonRes - Report'!$M$12-'[2]NonRes - Report'!$M$10)/'[2]NonRes - Report'!$I$22*'[2]NonRes - Report'!$E$12),IF(AND($B10="6-inch",DS10&gt;'[2]NonRes - Report'!$N$12),(('[2]NonRes - Report'!$N$12-'[2]NonRes - Report'!$N$10)/'[2]NonRes - Report'!$I$22*'[2]NonRes - Report'!$E$12),BK10/'[2]NonRes - Report'!$I$22*'[2]NonRes - Report'!$E$12)))))))</f>
        <v>202.5</v>
      </c>
      <c r="BX10" s="40">
        <f>IF(AND($B10="3/4-inch",DT10&gt;'[2]NonRes - Report'!$G$12),(('[2]NonRes - Report'!$G$12-'[2]NonRes - Report'!$G$10)/'[2]NonRes - Report'!$I$22*'[2]NonRes - Report'!$E$12),IF(AND($B10="1-inch",DT10&gt;'[2]NonRes - Report'!$I$12),(('[2]NonRes - Report'!$I$12-'[2]NonRes - Report'!$I$10)/'[2]NonRes - Report'!$I$22*'[2]NonRes - Report'!$E$12),IF(AND($B10="1 1/2-inch",DT10&gt;'[2]NonRes - Report'!$J$12),(('[2]NonRes - Report'!$J$12-'[2]NonRes - Report'!$J$10)/'[2]NonRes - Report'!$I$22*'[2]NonRes - Report'!$E$12),IF(AND($B10="2-inch",DT10&gt;'[2]NonRes - Report'!$K$12),(('[2]NonRes - Report'!$K$12-'[2]NonRes - Report'!$K$10)/'[2]NonRes - Report'!$I$22*'[2]NonRes - Report'!$E$12),IF(AND($B10="3-inch",DT10&gt;'[2]NonRes - Report'!$L$12),(('[2]NonRes - Report'!$L$12-'[2]NonRes - Report'!$L$10)/'[2]NonRes - Report'!$I$22*'[2]NonRes - Report'!$E$12),IF(AND($B10="4-inch",DT10&gt;'[2]NonRes - Report'!$M$12),(('[2]NonRes - Report'!$M$12-'[2]NonRes - Report'!$M$10)/'[2]NonRes - Report'!$I$22*'[2]NonRes - Report'!$E$12),IF(AND($B10="6-inch",DT10&gt;'[2]NonRes - Report'!$N$12),(('[2]NonRes - Report'!$N$12-'[2]NonRes - Report'!$N$10)/'[2]NonRes - Report'!$I$22*'[2]NonRes - Report'!$E$12),BL10/'[2]NonRes - Report'!$I$22*'[2]NonRes - Report'!$E$12)))))))</f>
        <v>229.5</v>
      </c>
      <c r="BY10" s="41">
        <f>IF(AND($B10="3/4-inch",DU10&gt;'[2]NonRes - Report'!$G$12),(('[2]NonRes - Report'!$G$12-'[2]NonRes - Report'!$G$10)/'[2]NonRes - Report'!$I$22*'[2]NonRes - Report'!$E$12),IF(AND($B10="1-inch",DU10&gt;'[2]NonRes - Report'!$I$12),(('[2]NonRes - Report'!$I$12-'[2]NonRes - Report'!$I$10)/'[2]NonRes - Report'!$I$22*'[2]NonRes - Report'!$E$12),IF(AND($B10="1 1/2-inch",DU10&gt;'[2]NonRes - Report'!$J$12),(('[2]NonRes - Report'!$J$12-'[2]NonRes - Report'!$J$10)/'[2]NonRes - Report'!$I$22*'[2]NonRes - Report'!$E$12),IF(AND($B10="2-inch",DU10&gt;'[2]NonRes - Report'!$K$12),(('[2]NonRes - Report'!$K$12-'[2]NonRes - Report'!$K$10)/'[2]NonRes - Report'!$I$22*'[2]NonRes - Report'!$E$12),IF(AND($B10="3-inch",DU10&gt;'[2]NonRes - Report'!$L$12),(('[2]NonRes - Report'!$L$12-'[2]NonRes - Report'!$L$10)/'[2]NonRes - Report'!$I$22*'[2]NonRes - Report'!$E$12),IF(AND($B10="4-inch",DU10&gt;'[2]NonRes - Report'!$M$12),(('[2]NonRes - Report'!$M$12-'[2]NonRes - Report'!$M$10)/'[2]NonRes - Report'!$I$22*'[2]NonRes - Report'!$E$12),IF(AND($B10="6-inch",DU10&gt;'[2]NonRes - Report'!$N$12),(('[2]NonRes - Report'!$N$12-'[2]NonRes - Report'!$N$10)/'[2]NonRes - Report'!$I$22*'[2]NonRes - Report'!$E$12),BM10/'[2]NonRes - Report'!$I$22*'[2]NonRes - Report'!$E$12)))))))</f>
        <v>186</v>
      </c>
      <c r="BZ10" s="38">
        <f>IF(AND($B10="3/4-inch",DJ10&gt;'[2]NonRes - Report'!$G$14),(DJ10-'[2]NonRes - Report'!$G$12),IF(AND($B10="3/4-inch",ABS(DJ10)&gt;'[2]NonRes - Report'!$G$14),(DJ10+'[2]NonRes - Report'!$G$12),IF(AND($B10="1-inch",DJ10&gt;'[2]NonRes - Report'!$I$14),(DJ10-'[2]NonRes - Report'!$I$12),IF(AND($B10="1-inch",ABS(DJ10)&gt;'[2]NonRes - Report'!$I$14),(DJ10+'[2]NonRes - Report'!$I$12),IF(AND($B10="1 1/2-inch",DJ10&gt;'[2]NonRes - Report'!$J$14),(DJ10-'[2]NonRes - Report'!$J$12),IF(AND($B10="1 1/2-inch",ABS(DJ10)&gt;'[2]NonRes - Report'!$J$14),(DJ10+'[2]NonRes - Report'!$J$12),IF(AND($B10="2-inch",DJ10&gt;'[2]NonRes - Report'!$K$14),(DJ10-'[2]NonRes - Report'!$K$12),IF(AND($B10="2-inch",ABS(DJ10)&gt;'[2]NonRes - Report'!$K$14),(DJ10+'[2]NonRes - Report'!$K$12),IF(AND($B10="3-inch",DJ10&gt;'[2]NonRes - Report'!$L$14),(DJ10-'[2]NonRes - Report'!$L$12),IF(AND($B10="3-inch",ABS(DJ10)&gt;'[2]NonRes - Report'!$L$14),(DJ10+'[2]NonRes - Report'!$L$12),IF(AND($B10="4-inch",DJ10&gt;'[2]NonRes - Report'!$M$14),(DJ10-'[2]NonRes - Report'!$M$12),IF(AND($B10="4-inch",ABS(DJ10)&gt;'[2]NonRes - Report'!$M$14),(DJ10+'[2]NonRes - Report'!$M$12),IF(AND($B10="6-inch",DJ10&gt;'[2]NonRes - Report'!$N$14),(DJ10-'[2]NonRes - Report'!$N$12),IF(AND($B10="6-inch",ABS(DJ10)&gt;'[2]NonRes - Report'!$N$14),(DJ10+'[2]NonRes - Report'!$N$12),0))))))))))))))</f>
        <v>0</v>
      </c>
      <c r="CA10" s="38">
        <f>IF(AND($B10="3/4-inch",DK10&gt;'[2]NonRes - Report'!$G$14),(DK10-'[2]NonRes - Report'!$G$12),IF(AND($B10="3/4-inch",ABS(DK10)&gt;'[2]NonRes - Report'!$G$14),(DK10+'[2]NonRes - Report'!$G$12),IF(AND($B10="1-inch",DK10&gt;'[2]NonRes - Report'!$I$14),(DK10-'[2]NonRes - Report'!$I$12),IF(AND($B10="1-inch",ABS(DK10)&gt;'[2]NonRes - Report'!$I$14),(DK10+'[2]NonRes - Report'!$I$12),IF(AND($B10="1 1/2-inch",DK10&gt;'[2]NonRes - Report'!$J$14),(DK10-'[2]NonRes - Report'!$J$12),IF(AND($B10="1 1/2-inch",ABS(DK10)&gt;'[2]NonRes - Report'!$J$14),(DK10+'[2]NonRes - Report'!$J$12),IF(AND($B10="2-inch",DK10&gt;'[2]NonRes - Report'!$K$14),(DK10-'[2]NonRes - Report'!$K$12),IF(AND($B10="2-inch",ABS(DK10)&gt;'[2]NonRes - Report'!$K$14),(DK10+'[2]NonRes - Report'!$K$12),IF(AND($B10="3-inch",DK10&gt;'[2]NonRes - Report'!$L$14),(DK10-'[2]NonRes - Report'!$L$12),IF(AND($B10="3-inch",ABS(DK10)&gt;'[2]NonRes - Report'!$L$14),(DK10+'[2]NonRes - Report'!$L$12),IF(AND($B10="4-inch",DK10&gt;'[2]NonRes - Report'!$M$14),(DK10-'[2]NonRes - Report'!$M$12),IF(AND($B10="4-inch",ABS(DK10)&gt;'[2]NonRes - Report'!$M$14),(DK10+'[2]NonRes - Report'!$M$12),IF(AND($B10="6-inch",DK10&gt;'[2]NonRes - Report'!$N$14),(DK10-'[2]NonRes - Report'!$N$12),IF(AND($B10="6-inch",ABS(DK10)&gt;'[2]NonRes - Report'!$N$14),(DK10+'[2]NonRes - Report'!$N$12),0))))))))))))))</f>
        <v>0</v>
      </c>
      <c r="CB10" s="38">
        <f>IF(AND($B10="3/4-inch",DL10&gt;'[2]NonRes - Report'!$G$14),(DL10-'[2]NonRes - Report'!$G$12),IF(AND($B10="3/4-inch",ABS(DL10)&gt;'[2]NonRes - Report'!$G$14),(DL10+'[2]NonRes - Report'!$G$12),IF(AND($B10="1-inch",DL10&gt;'[2]NonRes - Report'!$I$14),(DL10-'[2]NonRes - Report'!$I$12),IF(AND($B10="1-inch",ABS(DL10)&gt;'[2]NonRes - Report'!$I$14),(DL10+'[2]NonRes - Report'!$I$12),IF(AND($B10="1 1/2-inch",DL10&gt;'[2]NonRes - Report'!$J$14),(DL10-'[2]NonRes - Report'!$J$12),IF(AND($B10="1 1/2-inch",ABS(DL10)&gt;'[2]NonRes - Report'!$J$14),(DL10+'[2]NonRes - Report'!$J$12),IF(AND($B10="2-inch",DL10&gt;'[2]NonRes - Report'!$K$14),(DL10-'[2]NonRes - Report'!$K$12),IF(AND($B10="2-inch",ABS(DL10)&gt;'[2]NonRes - Report'!$K$14),(DL10+'[2]NonRes - Report'!$K$12),IF(AND($B10="3-inch",DL10&gt;'[2]NonRes - Report'!$L$14),(DL10-'[2]NonRes - Report'!$L$12),IF(AND($B10="3-inch",ABS(DL10)&gt;'[2]NonRes - Report'!$L$14),(DL10+'[2]NonRes - Report'!$L$12),IF(AND($B10="4-inch",DL10&gt;'[2]NonRes - Report'!$M$14),(DL10-'[2]NonRes - Report'!$M$12),IF(AND($B10="4-inch",ABS(DL10)&gt;'[2]NonRes - Report'!$M$14),(DL10+'[2]NonRes - Report'!$M$12),IF(AND($B10="6-inch",DL10&gt;'[2]NonRes - Report'!$N$14),(DL10-'[2]NonRes - Report'!$N$12),IF(AND($B10="6-inch",ABS(DL10)&gt;'[2]NonRes - Report'!$N$14),(DL10+'[2]NonRes - Report'!$N$12),0))))))))))))))</f>
        <v>0</v>
      </c>
      <c r="CC10" s="38">
        <f>IF(AND($B10="3/4-inch",DM10&gt;'[2]NonRes - Report'!$G$14),(DM10-'[2]NonRes - Report'!$G$12),IF(AND($B10="3/4-inch",ABS(DM10)&gt;'[2]NonRes - Report'!$G$14),(DM10+'[2]NonRes - Report'!$G$12),IF(AND($B10="1-inch",DM10&gt;'[2]NonRes - Report'!$I$14),(DM10-'[2]NonRes - Report'!$I$12),IF(AND($B10="1-inch",ABS(DM10)&gt;'[2]NonRes - Report'!$I$14),(DM10+'[2]NonRes - Report'!$I$12),IF(AND($B10="1 1/2-inch",DM10&gt;'[2]NonRes - Report'!$J$14),(DM10-'[2]NonRes - Report'!$J$12),IF(AND($B10="1 1/2-inch",ABS(DM10)&gt;'[2]NonRes - Report'!$J$14),(DM10+'[2]NonRes - Report'!$J$12),IF(AND($B10="2-inch",DM10&gt;'[2]NonRes - Report'!$K$14),(DM10-'[2]NonRes - Report'!$K$12),IF(AND($B10="2-inch",ABS(DM10)&gt;'[2]NonRes - Report'!$K$14),(DM10+'[2]NonRes - Report'!$K$12),IF(AND($B10="3-inch",DM10&gt;'[2]NonRes - Report'!$L$14),(DM10-'[2]NonRes - Report'!$L$12),IF(AND($B10="3-inch",ABS(DM10)&gt;'[2]NonRes - Report'!$L$14),(DM10+'[2]NonRes - Report'!$L$12),IF(AND($B10="4-inch",DM10&gt;'[2]NonRes - Report'!$M$14),(DM10-'[2]NonRes - Report'!$M$12),IF(AND($B10="4-inch",ABS(DM10)&gt;'[2]NonRes - Report'!$M$14),(DM10+'[2]NonRes - Report'!$M$12),IF(AND($B10="6-inch",DM10&gt;'[2]NonRes - Report'!$N$14),(DM10-'[2]NonRes - Report'!$N$12),IF(AND($B10="6-inch",ABS(DM10)&gt;'[2]NonRes - Report'!$N$14),(DM10+'[2]NonRes - Report'!$N$12),0))))))))))))))</f>
        <v>0</v>
      </c>
      <c r="CD10" s="38">
        <f>IF(AND($B10="3/4-inch",DN10&gt;'[2]NonRes - Report'!$G$14),(DN10-'[2]NonRes - Report'!$G$12),IF(AND($B10="3/4-inch",ABS(DN10)&gt;'[2]NonRes - Report'!$G$14),(DN10+'[2]NonRes - Report'!$G$12),IF(AND($B10="1-inch",DN10&gt;'[2]NonRes - Report'!$I$14),(DN10-'[2]NonRes - Report'!$I$12),IF(AND($B10="1-inch",ABS(DN10)&gt;'[2]NonRes - Report'!$I$14),(DN10+'[2]NonRes - Report'!$I$12),IF(AND($B10="1 1/2-inch",DN10&gt;'[2]NonRes - Report'!$J$14),(DN10-'[2]NonRes - Report'!$J$12),IF(AND($B10="1 1/2-inch",ABS(DN10)&gt;'[2]NonRes - Report'!$J$14),(DN10+'[2]NonRes - Report'!$J$12),IF(AND($B10="2-inch",DN10&gt;'[2]NonRes - Report'!$K$14),(DN10-'[2]NonRes - Report'!$K$12),IF(AND($B10="2-inch",ABS(DN10)&gt;'[2]NonRes - Report'!$K$14),(DN10+'[2]NonRes - Report'!$K$12),IF(AND($B10="3-inch",DN10&gt;'[2]NonRes - Report'!$L$14),(DN10-'[2]NonRes - Report'!$L$12),IF(AND($B10="3-inch",ABS(DN10)&gt;'[2]NonRes - Report'!$L$14),(DN10+'[2]NonRes - Report'!$L$12),IF(AND($B10="4-inch",DN10&gt;'[2]NonRes - Report'!$M$14),(DN10-'[2]NonRes - Report'!$M$12),IF(AND($B10="4-inch",ABS(DN10)&gt;'[2]NonRes - Report'!$M$14),(DN10+'[2]NonRes - Report'!$M$12),IF(AND($B10="6-inch",DN10&gt;'[2]NonRes - Report'!$N$14),(DN10-'[2]NonRes - Report'!$N$12),IF(AND($B10="6-inch",ABS(DN10)&gt;'[2]NonRes - Report'!$N$14),(DN10+'[2]NonRes - Report'!$N$12),0))))))))))))))</f>
        <v>0</v>
      </c>
      <c r="CE10" s="38">
        <f>IF(AND($B10="3/4-inch",DO10&gt;'[2]NonRes - Report'!$G$14),(DO10-'[2]NonRes - Report'!$G$12),IF(AND($B10="3/4-inch",ABS(DO10)&gt;'[2]NonRes - Report'!$G$14),(DO10+'[2]NonRes - Report'!$G$12),IF(AND($B10="1-inch",DO10&gt;'[2]NonRes - Report'!$I$14),(DO10-'[2]NonRes - Report'!$I$12),IF(AND($B10="1-inch",ABS(DO10)&gt;'[2]NonRes - Report'!$I$14),(DO10+'[2]NonRes - Report'!$I$12),IF(AND($B10="1 1/2-inch",DO10&gt;'[2]NonRes - Report'!$J$14),(DO10-'[2]NonRes - Report'!$J$12),IF(AND($B10="1 1/2-inch",ABS(DO10)&gt;'[2]NonRes - Report'!$J$14),(DO10+'[2]NonRes - Report'!$J$12),IF(AND($B10="2-inch",DO10&gt;'[2]NonRes - Report'!$K$14),(DO10-'[2]NonRes - Report'!$K$12),IF(AND($B10="2-inch",ABS(DO10)&gt;'[2]NonRes - Report'!$K$14),(DO10+'[2]NonRes - Report'!$K$12),IF(AND($B10="3-inch",DO10&gt;'[2]NonRes - Report'!$L$14),(DO10-'[2]NonRes - Report'!$L$12),IF(AND($B10="3-inch",ABS(DO10)&gt;'[2]NonRes - Report'!$L$14),(DO10+'[2]NonRes - Report'!$L$12),IF(AND($B10="4-inch",DO10&gt;'[2]NonRes - Report'!$M$14),(DO10-'[2]NonRes - Report'!$M$12),IF(AND($B10="4-inch",ABS(DO10)&gt;'[2]NonRes - Report'!$M$14),(DO10+'[2]NonRes - Report'!$M$12),IF(AND($B10="6-inch",DO10&gt;'[2]NonRes - Report'!$N$14),(DO10-'[2]NonRes - Report'!$N$12),IF(AND($B10="6-inch",ABS(DO10)&gt;'[2]NonRes - Report'!$N$14),(DO10+'[2]NonRes - Report'!$N$12),0))))))))))))))</f>
        <v>3700</v>
      </c>
      <c r="CF10" s="38">
        <f>IF(AND($B10="3/4-inch",DP10&gt;'[2]NonRes - Report'!$G$14),(DP10-'[2]NonRes - Report'!$G$12),IF(AND($B10="3/4-inch",ABS(DP10)&gt;'[2]NonRes - Report'!$G$14),(DP10+'[2]NonRes - Report'!$G$12),IF(AND($B10="1-inch",DP10&gt;'[2]NonRes - Report'!$I$14),(DP10-'[2]NonRes - Report'!$I$12),IF(AND($B10="1-inch",ABS(DP10)&gt;'[2]NonRes - Report'!$I$14),(DP10+'[2]NonRes - Report'!$I$12),IF(AND($B10="1 1/2-inch",DP10&gt;'[2]NonRes - Report'!$J$14),(DP10-'[2]NonRes - Report'!$J$12),IF(AND($B10="1 1/2-inch",ABS(DP10)&gt;'[2]NonRes - Report'!$J$14),(DP10+'[2]NonRes - Report'!$J$12),IF(AND($B10="2-inch",DP10&gt;'[2]NonRes - Report'!$K$14),(DP10-'[2]NonRes - Report'!$K$12),IF(AND($B10="2-inch",ABS(DP10)&gt;'[2]NonRes - Report'!$K$14),(DP10+'[2]NonRes - Report'!$K$12),IF(AND($B10="3-inch",DP10&gt;'[2]NonRes - Report'!$L$14),(DP10-'[2]NonRes - Report'!$L$12),IF(AND($B10="3-inch",ABS(DP10)&gt;'[2]NonRes - Report'!$L$14),(DP10+'[2]NonRes - Report'!$L$12),IF(AND($B10="4-inch",DP10&gt;'[2]NonRes - Report'!$M$14),(DP10-'[2]NonRes - Report'!$M$12),IF(AND($B10="4-inch",ABS(DP10)&gt;'[2]NonRes - Report'!$M$14),(DP10+'[2]NonRes - Report'!$M$12),IF(AND($B10="6-inch",DP10&gt;'[2]NonRes - Report'!$N$14),(DP10-'[2]NonRes - Report'!$N$12),IF(AND($B10="6-inch",ABS(DP10)&gt;'[2]NonRes - Report'!$N$14),(DP10+'[2]NonRes - Report'!$N$12),0))))))))))))))</f>
        <v>1000</v>
      </c>
      <c r="CG10" s="38">
        <f>IF(AND($B10="3/4-inch",DQ10&gt;'[2]NonRes - Report'!$G$14),(DQ10-'[2]NonRes - Report'!$G$12),IF(AND($B10="3/4-inch",ABS(DQ10)&gt;'[2]NonRes - Report'!$G$14),(DQ10+'[2]NonRes - Report'!$G$12),IF(AND($B10="1-inch",DQ10&gt;'[2]NonRes - Report'!$I$14),(DQ10-'[2]NonRes - Report'!$I$12),IF(AND($B10="1-inch",ABS(DQ10)&gt;'[2]NonRes - Report'!$I$14),(DQ10+'[2]NonRes - Report'!$I$12),IF(AND($B10="1 1/2-inch",DQ10&gt;'[2]NonRes - Report'!$J$14),(DQ10-'[2]NonRes - Report'!$J$12),IF(AND($B10="1 1/2-inch",ABS(DQ10)&gt;'[2]NonRes - Report'!$J$14),(DQ10+'[2]NonRes - Report'!$J$12),IF(AND($B10="2-inch",DQ10&gt;'[2]NonRes - Report'!$K$14),(DQ10-'[2]NonRes - Report'!$K$12),IF(AND($B10="2-inch",ABS(DQ10)&gt;'[2]NonRes - Report'!$K$14),(DQ10+'[2]NonRes - Report'!$K$12),IF(AND($B10="3-inch",DQ10&gt;'[2]NonRes - Report'!$L$14),(DQ10-'[2]NonRes - Report'!$L$12),IF(AND($B10="3-inch",ABS(DQ10)&gt;'[2]NonRes - Report'!$L$14),(DQ10+'[2]NonRes - Report'!$L$12),IF(AND($B10="4-inch",DQ10&gt;'[2]NonRes - Report'!$M$14),(DQ10-'[2]NonRes - Report'!$M$12),IF(AND($B10="4-inch",ABS(DQ10)&gt;'[2]NonRes - Report'!$M$14),(DQ10+'[2]NonRes - Report'!$M$12),IF(AND($B10="6-inch",DQ10&gt;'[2]NonRes - Report'!$N$14),(DQ10-'[2]NonRes - Report'!$N$12),IF(AND($B10="6-inch",ABS(DQ10)&gt;'[2]NonRes - Report'!$N$14),(DQ10+'[2]NonRes - Report'!$N$12),0))))))))))))))</f>
        <v>0</v>
      </c>
      <c r="CH10" s="38">
        <f>IF(AND($B10="3/4-inch",DR10&gt;'[2]NonRes - Report'!$G$14),(DR10-'[2]NonRes - Report'!$G$12),IF(AND($B10="3/4-inch",ABS(DR10)&gt;'[2]NonRes - Report'!$G$14),(DR10+'[2]NonRes - Report'!$G$12),IF(AND($B10="1-inch",DR10&gt;'[2]NonRes - Report'!$I$14),(DR10-'[2]NonRes - Report'!$I$12),IF(AND($B10="1-inch",ABS(DR10)&gt;'[2]NonRes - Report'!$I$14),(DR10+'[2]NonRes - Report'!$I$12),IF(AND($B10="1 1/2-inch",DR10&gt;'[2]NonRes - Report'!$J$14),(DR10-'[2]NonRes - Report'!$J$12),IF(AND($B10="1 1/2-inch",ABS(DR10)&gt;'[2]NonRes - Report'!$J$14),(DR10+'[2]NonRes - Report'!$J$12),IF(AND($B10="2-inch",DR10&gt;'[2]NonRes - Report'!$K$14),(DR10-'[2]NonRes - Report'!$K$12),IF(AND($B10="2-inch",ABS(DR10)&gt;'[2]NonRes - Report'!$K$14),(DR10+'[2]NonRes - Report'!$K$12),IF(AND($B10="3-inch",DR10&gt;'[2]NonRes - Report'!$L$14),(DR10-'[2]NonRes - Report'!$L$12),IF(AND($B10="3-inch",ABS(DR10)&gt;'[2]NonRes - Report'!$L$14),(DR10+'[2]NonRes - Report'!$L$12),IF(AND($B10="4-inch",DR10&gt;'[2]NonRes - Report'!$M$14),(DR10-'[2]NonRes - Report'!$M$12),IF(AND($B10="4-inch",ABS(DR10)&gt;'[2]NonRes - Report'!$M$14),(DR10+'[2]NonRes - Report'!$M$12),IF(AND($B10="6-inch",DR10&gt;'[2]NonRes - Report'!$N$14),(DR10-'[2]NonRes - Report'!$N$12),IF(AND($B10="6-inch",ABS(DR10)&gt;'[2]NonRes - Report'!$N$14),(DR10+'[2]NonRes - Report'!$N$12),0))))))))))))))</f>
        <v>0</v>
      </c>
      <c r="CI10" s="38">
        <f>IF(AND($B10="3/4-inch",DS10&gt;'[2]NonRes - Report'!$G$14),(DS10-'[2]NonRes - Report'!$G$12),IF(AND($B10="3/4-inch",ABS(DS10)&gt;'[2]NonRes - Report'!$G$14),(DS10+'[2]NonRes - Report'!$G$12),IF(AND($B10="1-inch",DS10&gt;'[2]NonRes - Report'!$I$14),(DS10-'[2]NonRes - Report'!$I$12),IF(AND($B10="1-inch",ABS(DS10)&gt;'[2]NonRes - Report'!$I$14),(DS10+'[2]NonRes - Report'!$I$12),IF(AND($B10="1 1/2-inch",DS10&gt;'[2]NonRes - Report'!$J$14),(DS10-'[2]NonRes - Report'!$J$12),IF(AND($B10="1 1/2-inch",ABS(DS10)&gt;'[2]NonRes - Report'!$J$14),(DS10+'[2]NonRes - Report'!$J$12),IF(AND($B10="2-inch",DS10&gt;'[2]NonRes - Report'!$K$14),(DS10-'[2]NonRes - Report'!$K$12),IF(AND($B10="2-inch",ABS(DS10)&gt;'[2]NonRes - Report'!$K$14),(DS10+'[2]NonRes - Report'!$K$12),IF(AND($B10="3-inch",DS10&gt;'[2]NonRes - Report'!$L$14),(DS10-'[2]NonRes - Report'!$L$12),IF(AND($B10="3-inch",ABS(DS10)&gt;'[2]NonRes - Report'!$L$14),(DS10+'[2]NonRes - Report'!$L$12),IF(AND($B10="4-inch",DS10&gt;'[2]NonRes - Report'!$M$14),(DS10-'[2]NonRes - Report'!$M$12),IF(AND($B10="4-inch",ABS(DS10)&gt;'[2]NonRes - Report'!$M$14),(DS10+'[2]NonRes - Report'!$M$12),IF(AND($B10="6-inch",DS10&gt;'[2]NonRes - Report'!$N$14),(DS10-'[2]NonRes - Report'!$N$12),IF(AND($B10="6-inch",ABS(DS10)&gt;'[2]NonRes - Report'!$N$14),(DS10+'[2]NonRes - Report'!$N$12),0))))))))))))))</f>
        <v>0</v>
      </c>
      <c r="CJ10" s="38">
        <f>IF(AND($B10="3/4-inch",DT10&gt;'[2]NonRes - Report'!$G$14),(DT10-'[2]NonRes - Report'!$G$12),IF(AND($B10="3/4-inch",ABS(DT10)&gt;'[2]NonRes - Report'!$G$14),(DT10+'[2]NonRes - Report'!$G$12),IF(AND($B10="1-inch",DT10&gt;'[2]NonRes - Report'!$I$14),(DT10-'[2]NonRes - Report'!$I$12),IF(AND($B10="1-inch",ABS(DT10)&gt;'[2]NonRes - Report'!$I$14),(DT10+'[2]NonRes - Report'!$I$12),IF(AND($B10="1 1/2-inch",DT10&gt;'[2]NonRes - Report'!$J$14),(DT10-'[2]NonRes - Report'!$J$12),IF(AND($B10="1 1/2-inch",ABS(DT10)&gt;'[2]NonRes - Report'!$J$14),(DT10+'[2]NonRes - Report'!$J$12),IF(AND($B10="2-inch",DT10&gt;'[2]NonRes - Report'!$K$14),(DT10-'[2]NonRes - Report'!$K$12),IF(AND($B10="2-inch",ABS(DT10)&gt;'[2]NonRes - Report'!$K$14),(DT10+'[2]NonRes - Report'!$K$12),IF(AND($B10="3-inch",DT10&gt;'[2]NonRes - Report'!$L$14),(DT10-'[2]NonRes - Report'!$L$12),IF(AND($B10="3-inch",ABS(DT10)&gt;'[2]NonRes - Report'!$L$14),(DT10+'[2]NonRes - Report'!$L$12),IF(AND($B10="4-inch",DT10&gt;'[2]NonRes - Report'!$M$14),(DT10-'[2]NonRes - Report'!$M$12),IF(AND($B10="4-inch",ABS(DT10)&gt;'[2]NonRes - Report'!$M$14),(DT10+'[2]NonRes - Report'!$M$12),IF(AND($B10="6-inch",DT10&gt;'[2]NonRes - Report'!$N$14),(DT10-'[2]NonRes - Report'!$N$12),IF(AND($B10="6-inch",ABS(DT10)&gt;'[2]NonRes - Report'!$N$14),(DT10+'[2]NonRes - Report'!$N$12),0))))))))))))))</f>
        <v>0</v>
      </c>
      <c r="CK10" s="39">
        <f>IF(AND($B10="3/4-inch",DU10&gt;'[2]NonRes - Report'!$G$14),(DU10-'[2]NonRes - Report'!$G$12),IF(AND($B10="3/4-inch",ABS(DU10)&gt;'[2]NonRes - Report'!$G$14),(DU10+'[2]NonRes - Report'!$G$12),IF(AND($B10="1-inch",DU10&gt;'[2]NonRes - Report'!$I$14),(DU10-'[2]NonRes - Report'!$I$12),IF(AND($B10="1-inch",ABS(DU10)&gt;'[2]NonRes - Report'!$I$14),(DU10+'[2]NonRes - Report'!$I$12),IF(AND($B10="1 1/2-inch",DU10&gt;'[2]NonRes - Report'!$J$14),(DU10-'[2]NonRes - Report'!$J$12),IF(AND($B10="1 1/2-inch",ABS(DU10)&gt;'[2]NonRes - Report'!$J$14),(DU10+'[2]NonRes - Report'!$J$12),IF(AND($B10="2-inch",DU10&gt;'[2]NonRes - Report'!$K$14),(DU10-'[2]NonRes - Report'!$K$12),IF(AND($B10="2-inch",ABS(DU10)&gt;'[2]NonRes - Report'!$K$14),(DU10+'[2]NonRes - Report'!$K$12),IF(AND($B10="3-inch",DU10&gt;'[2]NonRes - Report'!$L$14),(DU10-'[2]NonRes - Report'!$L$12),IF(AND($B10="3-inch",ABS(DU10)&gt;'[2]NonRes - Report'!$L$14),(DU10+'[2]NonRes - Report'!$L$12),IF(AND($B10="4-inch",DU10&gt;'[2]NonRes - Report'!$M$14),(DU10-'[2]NonRes - Report'!$M$12),IF(AND($B10="4-inch",ABS(DU10)&gt;'[2]NonRes - Report'!$M$14),(DU10+'[2]NonRes - Report'!$M$12),IF(AND($B10="6-inch",DU10&gt;'[2]NonRes - Report'!$N$14),(DU10-'[2]NonRes - Report'!$N$12),IF(AND($B10="6-inch",ABS(DU10)&gt;'[2]NonRes - Report'!$N$14),(DU10+'[2]NonRes - Report'!$N$12),0))))))))))))))</f>
        <v>0</v>
      </c>
      <c r="CL10" s="40">
        <f>IF(AND(BZ10&lt;1, ABS(BZ10)&lt;1),0,BZ10/'[2]NonRes - Report'!$I$22*'[2]NonRes - Report'!$E$14)</f>
        <v>0</v>
      </c>
      <c r="CM10" s="40">
        <f>IF(AND(CA10&lt;1, ABS(CA10)&lt;1),0,CA10/'[2]NonRes - Report'!$I$22*'[2]NonRes - Report'!$E$14)</f>
        <v>0</v>
      </c>
      <c r="CN10" s="40">
        <f>IF(AND(CB10&lt;1, ABS(CB10)&lt;1),0,CB10/'[2]NonRes - Report'!$I$22*'[2]NonRes - Report'!$E$14)</f>
        <v>0</v>
      </c>
      <c r="CO10" s="40">
        <f>IF(AND(CC10&lt;1, ABS(CC10)&lt;1),0,CC10/'[2]NonRes - Report'!$I$22*'[2]NonRes - Report'!$E$14)</f>
        <v>0</v>
      </c>
      <c r="CP10" s="40">
        <f>IF(AND(CD10&lt;1, ABS(CD10)&lt;1),0,CD10/'[2]NonRes - Report'!$I$22*'[2]NonRes - Report'!$E$14)</f>
        <v>0</v>
      </c>
      <c r="CQ10" s="40">
        <f>IF(AND(CE10&lt;1, ABS(CE10)&lt;1),0,CE10/'[2]NonRes - Report'!$I$22*'[2]NonRes - Report'!$E$14)</f>
        <v>79.55</v>
      </c>
      <c r="CR10" s="40">
        <f>IF(AND(CF10&lt;1, ABS(CF10)&lt;1),0,CF10/'[2]NonRes - Report'!$I$22*'[2]NonRes - Report'!$E$14)</f>
        <v>21.5</v>
      </c>
      <c r="CS10" s="40">
        <f>IF(AND(CG10&lt;1, ABS(CG10)&lt;1),0,CG10/'[2]NonRes - Report'!$I$22*'[2]NonRes - Report'!$E$14)</f>
        <v>0</v>
      </c>
      <c r="CT10" s="40">
        <f>IF(AND(CH10&lt;1, ABS(CH10)&lt;1),0,CH10/'[2]NonRes - Report'!$I$22*'[2]NonRes - Report'!$E$14)</f>
        <v>0</v>
      </c>
      <c r="CU10" s="40">
        <f>IF(AND(CI10&lt;1, ABS(CI10)&lt;1),0,CI10/'[2]NonRes - Report'!$I$22*'[2]NonRes - Report'!$E$14)</f>
        <v>0</v>
      </c>
      <c r="CV10" s="40">
        <f>IF(AND(CJ10&lt;1, ABS(CJ10)&lt;1),0,CJ10/'[2]NonRes - Report'!$I$22*'[2]NonRes - Report'!$E$14)</f>
        <v>0</v>
      </c>
      <c r="CW10" s="41">
        <f>IF(AND(CK10&lt;1, ABS(CK10)&lt;1),0,CK10/'[2]NonRes - Report'!$I$22*'[2]NonRes - Report'!$E$14)</f>
        <v>0</v>
      </c>
      <c r="CX10" s="40">
        <f t="shared" si="2"/>
        <v>285</v>
      </c>
      <c r="CY10" s="40">
        <f t="shared" si="3"/>
        <v>312</v>
      </c>
      <c r="CZ10" s="40">
        <f t="shared" si="4"/>
        <v>294</v>
      </c>
      <c r="DA10" s="40">
        <f t="shared" si="5"/>
        <v>352.5</v>
      </c>
      <c r="DB10" s="40">
        <f t="shared" si="6"/>
        <v>348</v>
      </c>
      <c r="DC10" s="40">
        <f t="shared" si="7"/>
        <v>454.55</v>
      </c>
      <c r="DD10" s="40">
        <f t="shared" si="8"/>
        <v>396.5</v>
      </c>
      <c r="DE10" s="40">
        <f t="shared" si="9"/>
        <v>282</v>
      </c>
      <c r="DF10" s="40">
        <f t="shared" si="10"/>
        <v>294</v>
      </c>
      <c r="DG10" s="40">
        <f t="shared" si="11"/>
        <v>289.5</v>
      </c>
      <c r="DH10" s="40">
        <f t="shared" si="12"/>
        <v>316.5</v>
      </c>
      <c r="DI10" s="41">
        <f t="shared" si="13"/>
        <v>273</v>
      </c>
      <c r="DJ10" s="38">
        <f t="shared" si="14"/>
        <v>18000</v>
      </c>
      <c r="DK10" s="38">
        <f t="shared" si="15"/>
        <v>19800</v>
      </c>
      <c r="DL10" s="38">
        <f t="shared" si="16"/>
        <v>18600</v>
      </c>
      <c r="DM10" s="38">
        <f t="shared" si="17"/>
        <v>22500</v>
      </c>
      <c r="DN10" s="38">
        <f t="shared" si="18"/>
        <v>22200</v>
      </c>
      <c r="DO10" s="38">
        <f t="shared" si="19"/>
        <v>27700</v>
      </c>
      <c r="DP10" s="38">
        <f t="shared" si="20"/>
        <v>25000</v>
      </c>
      <c r="DQ10" s="38">
        <f t="shared" si="21"/>
        <v>17800</v>
      </c>
      <c r="DR10" s="38">
        <f t="shared" si="22"/>
        <v>18600</v>
      </c>
      <c r="DS10" s="38">
        <f t="shared" si="23"/>
        <v>18300</v>
      </c>
      <c r="DT10" s="38">
        <f t="shared" si="24"/>
        <v>20100</v>
      </c>
      <c r="DU10" s="39">
        <f t="shared" si="25"/>
        <v>17200</v>
      </c>
      <c r="DV10" s="38">
        <f>IF($B10="3/4-inch",'[2]NonRes - Report'!$G$9, IF($B10="1-inch",'[2]NonRes - Report'!$G$9*'[2]NonRes - Report'!$I$19,IF($B10="1 1/2-inch", '[2]NonRes - Report'!$G$9*'[2]NonRes - Report'!$J$19,IF($B10="2-inch",'[2]NonRes - Report'!$G$9*'[2]NonRes - Report'!$K$19,IF($B10="3-inch",'[2]NonRes - Report'!$G$9*'[2]NonRes - Report'!$L$19,IF($B10="4-inch",'[2]NonRes - Report'!$G$9*'[2]NonRes - Report'!$M$19,IF($B10="6-inch",'[2]NonRes - Report'!$G$9*'[2]NonRes - Report'!$N$19, 0)))))))</f>
        <v>0</v>
      </c>
      <c r="DW10" s="38">
        <f>IF($B10="3/4-inch",'[2]NonRes - Report'!$G$9, IF($B10="1-inch",'[2]NonRes - Report'!$G$9*'[2]NonRes - Report'!$I$19,IF($B10="1 1/2-inch", '[2]NonRes - Report'!$G$9*'[2]NonRes - Report'!$J$19,IF($B10="2-inch",'[2]NonRes - Report'!$G$9*'[2]NonRes - Report'!$K$19,IF($B10="3-inch",'[2]NonRes - Report'!$G$9*'[2]NonRes - Report'!$L$19,IF($B10="4-inch",'[2]NonRes - Report'!$G$9*'[2]NonRes - Report'!$M$19,IF($B10="6-inch",'[2]NonRes - Report'!$G$9*'[2]NonRes - Report'!$N$19, 0)))))))</f>
        <v>0</v>
      </c>
      <c r="DX10" s="38">
        <f>IF($B10="3/4-inch",'[2]NonRes - Report'!$G$9, IF($B10="1-inch",'[2]NonRes - Report'!$G$9*'[2]NonRes - Report'!$I$19,IF($B10="1 1/2-inch", '[2]NonRes - Report'!$G$9*'[2]NonRes - Report'!$J$19,IF($B10="2-inch",'[2]NonRes - Report'!$G$9*'[2]NonRes - Report'!$K$19,IF($B10="3-inch",'[2]NonRes - Report'!$G$9*'[2]NonRes - Report'!$L$19,IF($B10="4-inch",'[2]NonRes - Report'!$G$9*'[2]NonRes - Report'!$M$19,IF($B10="6-inch",'[2]NonRes - Report'!$G$9*'[2]NonRes - Report'!$N$19, 0)))))))</f>
        <v>0</v>
      </c>
      <c r="DY10" s="38">
        <f>IF($B10="3/4-inch",'[2]NonRes - Report'!$G$9, IF($B10="1-inch",'[2]NonRes - Report'!$G$9*'[2]NonRes - Report'!$I$19,IF($B10="1 1/2-inch", '[2]NonRes - Report'!$G$9*'[2]NonRes - Report'!$J$19,IF($B10="2-inch",'[2]NonRes - Report'!$G$9*'[2]NonRes - Report'!$K$19,IF($B10="3-inch",'[2]NonRes - Report'!$G$9*'[2]NonRes - Report'!$L$19,IF($B10="4-inch",'[2]NonRes - Report'!$G$9*'[2]NonRes - Report'!$M$19,IF($B10="6-inch",'[2]NonRes - Report'!$G$9*'[2]NonRes - Report'!$N$19, 0)))))))</f>
        <v>0</v>
      </c>
      <c r="DZ10" s="38">
        <f>IF($B10="3/4-inch",'[2]NonRes - Report'!$G$9, IF($B10="1-inch",'[2]NonRes - Report'!$G$9*'[2]NonRes - Report'!$I$19,IF($B10="1 1/2-inch", '[2]NonRes - Report'!$G$9*'[2]NonRes - Report'!$J$19,IF($B10="2-inch",'[2]NonRes - Report'!$G$9*'[2]NonRes - Report'!$K$19,IF($B10="3-inch",'[2]NonRes - Report'!$G$9*'[2]NonRes - Report'!$L$19,IF($B10="4-inch",'[2]NonRes - Report'!$G$9*'[2]NonRes - Report'!$M$19,IF($B10="6-inch",'[2]NonRes - Report'!$G$9*'[2]NonRes - Report'!$N$19, 0)))))))</f>
        <v>0</v>
      </c>
      <c r="EA10" s="38">
        <f>IF($B10="3/4-inch",'[2]NonRes - Report'!$G$9, IF($B10="1-inch",'[2]NonRes - Report'!$G$9*'[2]NonRes - Report'!$I$19,IF($B10="1 1/2-inch", '[2]NonRes - Report'!$G$9*'[2]NonRes - Report'!$J$19,IF($B10="2-inch",'[2]NonRes - Report'!$G$9*'[2]NonRes - Report'!$K$19,IF($B10="3-inch",'[2]NonRes - Report'!$G$9*'[2]NonRes - Report'!$L$19,IF($B10="4-inch",'[2]NonRes - Report'!$G$9*'[2]NonRes - Report'!$M$19,IF($B10="6-inch",'[2]NonRes - Report'!$G$9*'[2]NonRes - Report'!$N$19, 0)))))))</f>
        <v>0</v>
      </c>
      <c r="EB10" s="38">
        <f>IF($B10="3/4-inch",'[2]NonRes - Report'!$G$9, IF($B10="1-inch",'[2]NonRes - Report'!$G$9*'[2]NonRes - Report'!$I$19,IF($B10="1 1/2-inch", '[2]NonRes - Report'!$G$9*'[2]NonRes - Report'!$J$19,IF($B10="2-inch",'[2]NonRes - Report'!$G$9*'[2]NonRes - Report'!$K$19,IF($B10="3-inch",'[2]NonRes - Report'!$G$9*'[2]NonRes - Report'!$L$19,IF($B10="4-inch",'[2]NonRes - Report'!$G$9*'[2]NonRes - Report'!$M$19,IF($B10="6-inch",'[2]NonRes - Report'!$G$9*'[2]NonRes - Report'!$N$19, 0)))))))</f>
        <v>0</v>
      </c>
      <c r="EC10" s="38">
        <f>IF($B10="3/4-inch",'[2]NonRes - Report'!$G$9, IF($B10="1-inch",'[2]NonRes - Report'!$G$9*'[2]NonRes - Report'!$I$19,IF($B10="1 1/2-inch", '[2]NonRes - Report'!$G$9*'[2]NonRes - Report'!$J$19,IF($B10="2-inch",'[2]NonRes - Report'!$G$9*'[2]NonRes - Report'!$K$19,IF($B10="3-inch",'[2]NonRes - Report'!$G$9*'[2]NonRes - Report'!$L$19,IF($B10="4-inch",'[2]NonRes - Report'!$G$9*'[2]NonRes - Report'!$M$19,IF($B10="6-inch",'[2]NonRes - Report'!$G$9*'[2]NonRes - Report'!$N$19, 0)))))))</f>
        <v>0</v>
      </c>
      <c r="ED10" s="38">
        <f>IF($B10="3/4-inch",'[2]NonRes - Report'!$G$9, IF($B10="1-inch",'[2]NonRes - Report'!$G$9*'[2]NonRes - Report'!$I$19,IF($B10="1 1/2-inch", '[2]NonRes - Report'!$G$9*'[2]NonRes - Report'!$J$19,IF($B10="2-inch",'[2]NonRes - Report'!$G$9*'[2]NonRes - Report'!$K$19,IF($B10="3-inch",'[2]NonRes - Report'!$G$9*'[2]NonRes - Report'!$L$19,IF($B10="4-inch",'[2]NonRes - Report'!$G$9*'[2]NonRes - Report'!$M$19,IF($B10="6-inch",'[2]NonRes - Report'!$G$9*'[2]NonRes - Report'!$N$19, 0)))))))</f>
        <v>0</v>
      </c>
      <c r="EE10" s="38">
        <f>IF($B10="3/4-inch",'[2]NonRes - Report'!$G$9, IF($B10="1-inch",'[2]NonRes - Report'!$G$9*'[2]NonRes - Report'!$I$19,IF($B10="1 1/2-inch", '[2]NonRes - Report'!$G$9*'[2]NonRes - Report'!$J$19,IF($B10="2-inch",'[2]NonRes - Report'!$G$9*'[2]NonRes - Report'!$K$19,IF($B10="3-inch",'[2]NonRes - Report'!$G$9*'[2]NonRes - Report'!$L$19,IF($B10="4-inch",'[2]NonRes - Report'!$G$9*'[2]NonRes - Report'!$M$19,IF($B10="6-inch",'[2]NonRes - Report'!$G$9*'[2]NonRes - Report'!$N$19, 0)))))))</f>
        <v>0</v>
      </c>
      <c r="EF10" s="38">
        <f>IF($B10="3/4-inch",'[2]NonRes - Report'!$G$9, IF($B10="1-inch",'[2]NonRes - Report'!$G$9*'[2]NonRes - Report'!$I$19,IF($B10="1 1/2-inch", '[2]NonRes - Report'!$G$9*'[2]NonRes - Report'!$J$19,IF($B10="2-inch",'[2]NonRes - Report'!$G$9*'[2]NonRes - Report'!$K$19,IF($B10="3-inch",'[2]NonRes - Report'!$G$9*'[2]NonRes - Report'!$L$19,IF($B10="4-inch",'[2]NonRes - Report'!$G$9*'[2]NonRes - Report'!$M$19,IF($B10="6-inch",'[2]NonRes - Report'!$G$9*'[2]NonRes - Report'!$N$19, 0)))))))</f>
        <v>0</v>
      </c>
      <c r="EG10" s="39">
        <f>IF($B10="3/4-inch",'[2]NonRes - Report'!$G$9, IF($B10="1-inch",'[2]NonRes - Report'!$G$9*'[2]NonRes - Report'!$I$19,IF($B10="1 1/2-inch", '[2]NonRes - Report'!$G$9*'[2]NonRes - Report'!$J$19,IF($B10="2-inch",'[2]NonRes - Report'!$G$9*'[2]NonRes - Report'!$K$19,IF($B10="3-inch",'[2]NonRes - Report'!$G$9*'[2]NonRes - Report'!$L$19,IF($B10="4-inch",'[2]NonRes - Report'!$G$9*'[2]NonRes - Report'!$M$19,IF($B10="6-inch",'[2]NonRes - Report'!$G$9*'[2]NonRes - Report'!$N$19, 0)))))))</f>
        <v>0</v>
      </c>
      <c r="EH10" s="42"/>
      <c r="EI10" s="42"/>
      <c r="EJ10" s="42"/>
      <c r="EK10" s="42"/>
      <c r="EL10" s="42"/>
      <c r="EM10" s="42"/>
      <c r="EN10" s="42"/>
      <c r="EO10" s="42"/>
      <c r="EP10" s="42"/>
      <c r="EQ10" s="42"/>
      <c r="ER10" s="42"/>
      <c r="ES10" s="42"/>
    </row>
    <row r="11" spans="1:149" ht="15">
      <c r="A11" s="120" t="s">
        <v>64</v>
      </c>
      <c r="B11" s="34" t="str">
        <f>'[2]Input - NonRes'!A452</f>
        <v>2-inch</v>
      </c>
      <c r="C11" s="35">
        <f t="shared" si="0"/>
        <v>11812.3</v>
      </c>
      <c r="D11" s="36">
        <f t="shared" si="1"/>
        <v>619400</v>
      </c>
      <c r="E11" s="37">
        <f>IF('[2]NonRes - Report'!$K$22="Monthly",(AVERAGE(F11:Q11)),AVERAGE(F11,H11,J11,L11,N11,P11))</f>
        <v>51616.666666666664</v>
      </c>
      <c r="F11" s="38">
        <f>IF('[2]Input - NonRes'!B452="", "", '[2]Input - NonRes'!B452)</f>
        <v>43400</v>
      </c>
      <c r="G11" s="38">
        <f>IF('[2]Input - NonRes'!C452="","",'[2]Input - NonRes'!C452)</f>
        <v>42500</v>
      </c>
      <c r="H11" s="38">
        <f>IF('[2]Input - NonRes'!D452="", "", '[2]Input - NonRes'!D452)</f>
        <v>42300</v>
      </c>
      <c r="I11" s="38">
        <f>IF('[2]Input - NonRes'!E452="", "", '[2]Input - NonRes'!E452)</f>
        <v>38800</v>
      </c>
      <c r="J11" s="38">
        <f>IF('[2]Input - NonRes'!F452="", "", '[2]Input - NonRes'!F452)</f>
        <v>41200</v>
      </c>
      <c r="K11" s="38">
        <f>IF('[2]Input - NonRes'!G452="", "", '[2]Input - NonRes'!G452)</f>
        <v>51000</v>
      </c>
      <c r="L11" s="38">
        <f>IF('[2]Input - NonRes'!H452="", "", '[2]Input - NonRes'!H452)</f>
        <v>85100</v>
      </c>
      <c r="M11" s="38">
        <f>IF('[2]Input - NonRes'!I452="", "", '[2]Input - NonRes'!I452)</f>
        <v>98600</v>
      </c>
      <c r="N11" s="38">
        <f>IF('[2]Input - NonRes'!J452="", "", '[2]Input - NonRes'!J452)</f>
        <v>71100</v>
      </c>
      <c r="O11" s="38">
        <f>IF('[2]Input - NonRes'!K452="", "", '[2]Input - NonRes'!K452)</f>
        <v>52700</v>
      </c>
      <c r="P11" s="38">
        <f>IF('[2]Input - NonRes'!L452="", "", '[2]Input - NonRes'!L452)</f>
        <v>52700</v>
      </c>
      <c r="Q11" s="39">
        <f>IF('[2]Input - NonRes'!M452="", "", '[2]Input - NonRes'!M452)</f>
        <v>0</v>
      </c>
      <c r="R11" s="40">
        <f>IF(AND($B11="3/4-inch", NOT(F11=""),OR(F11&gt;=0, F11&lt;0)),'[2]NonRes - Report'!$E$9,IF(AND($B11="1-inch", NOT(F11=""),OR(F11&gt;=0, F11&lt;0)),'[2]NonRes - Report'!$I$9,IF(AND($B11="1 1/2-inch", NOT(F11=""),OR(F11&gt;=0, F11&lt;0)),'[2]NonRes - Report'!$J$9,IF(AND($B11="2-inch", NOT(F11=""),OR(F11&gt;=0, F11&lt;0)),'[2]NonRes - Report'!$K$9,IF(AND($B11="3-inch", NOT(F11=""),OR(F11&gt;=0, F11&lt;0)),'[2]NonRes - Report'!$L$9,IF(AND($B11="4-inch", NOT(F11=""),OR(F11&gt;=0, F11&lt;0)),'[2]NonRes - Report'!$M$9,IF(AND($B11="6-inch", NOT(F11=""),OR(F11&gt;=0, F11&lt;0)),'[2]NonRes - Report'!$N$9, 0)))))))</f>
        <v>46.2</v>
      </c>
      <c r="S11" s="40">
        <f>IF(AND($B11="3/4-inch", NOT(G11=""),OR(G11&gt;=0, G11&lt;0)),'[2]NonRes - Report'!$E$9,IF(AND($B11="1-inch", NOT(G11=""),OR(G11&gt;=0, G11&lt;0)),'[2]NonRes - Report'!$I$9,IF(AND($B11="1 1/2-inch", NOT(G11=""),OR(G11&gt;=0, G11&lt;0)),'[2]NonRes - Report'!$J$9,IF(AND($B11="2-inch", NOT(G11=""),OR(G11&gt;=0, G11&lt;0)),'[2]NonRes - Report'!$K$9,IF(AND($B11="3-inch", NOT(G11=""),OR(G11&gt;=0, G11&lt;0)),'[2]NonRes - Report'!$L$9,IF(AND($B11="4-inch", NOT(G11=""),OR(G11&gt;=0, G11&lt;0)),'[2]NonRes - Report'!$M$9,IF(AND($B11="6-inch", NOT(G11=""),OR(G11&gt;=0, G11&lt;0)),'[2]NonRes - Report'!$N$9, 0)))))))</f>
        <v>46.2</v>
      </c>
      <c r="T11" s="40">
        <f>IF(AND($B11="3/4-inch", NOT(H11=""),OR(H11&gt;=0, H11&lt;0)),'[2]NonRes - Report'!$E$9,IF(AND($B11="1-inch", NOT(H11=""),OR(H11&gt;=0, H11&lt;0)),'[2]NonRes - Report'!$I$9,IF(AND($B11="1 1/2-inch", NOT(H11=""),OR(H11&gt;=0, H11&lt;0)),'[2]NonRes - Report'!$J$9,IF(AND($B11="2-inch", NOT(H11=""),OR(H11&gt;=0, H11&lt;0)),'[2]NonRes - Report'!$K$9,IF(AND($B11="3-inch", NOT(H11=""),OR(H11&gt;=0, H11&lt;0)),'[2]NonRes - Report'!$L$9,IF(AND($B11="4-inch", NOT(H11=""),OR(H11&gt;=0, H11&lt;0)),'[2]NonRes - Report'!$M$9,IF(AND($B11="6-inch", NOT(H11=""),OR(H11&gt;=0, H11&lt;0)),'[2]NonRes - Report'!$N$9, 0)))))))</f>
        <v>46.2</v>
      </c>
      <c r="U11" s="40">
        <f>IF(AND($B11="3/4-inch", NOT(I11=""),OR(I11&gt;=0, I11&lt;0)),'[2]NonRes - Report'!$E$9,IF(AND($B11="1-inch", NOT(I11=""),OR(I11&gt;=0, I11&lt;0)),'[2]NonRes - Report'!$I$9,IF(AND($B11="1 1/2-inch", NOT(I11=""),OR(I11&gt;=0, I11&lt;0)),'[2]NonRes - Report'!$J$9,IF(AND($B11="2-inch", NOT(I11=""),OR(I11&gt;=0, I11&lt;0)),'[2]NonRes - Report'!$K$9,IF(AND($B11="3-inch", NOT(I11=""),OR(I11&gt;=0, I11&lt;0)),'[2]NonRes - Report'!$L$9,IF(AND($B11="4-inch", NOT(I11=""),OR(I11&gt;=0, I11&lt;0)),'[2]NonRes - Report'!$M$9,IF(AND($B11="6-inch", NOT(I11=""),OR(I11&gt;=0, I11&lt;0)),'[2]NonRes - Report'!$N$9, 0)))))))</f>
        <v>46.2</v>
      </c>
      <c r="V11" s="40">
        <f>IF(AND($B11="3/4-inch", NOT(J11=""),OR(J11&gt;=0, J11&lt;0)),'[2]NonRes - Report'!$E$9,IF(AND($B11="1-inch", NOT(J11=""),OR(J11&gt;=0, J11&lt;0)),'[2]NonRes - Report'!$I$9,IF(AND($B11="1 1/2-inch", NOT(J11=""),OR(J11&gt;=0, J11&lt;0)),'[2]NonRes - Report'!$J$9,IF(AND($B11="2-inch", NOT(J11=""),OR(J11&gt;=0, J11&lt;0)),'[2]NonRes - Report'!$K$9,IF(AND($B11="3-inch", NOT(J11=""),OR(J11&gt;=0, J11&lt;0)),'[2]NonRes - Report'!$L$9,IF(AND($B11="4-inch", NOT(J11=""),OR(J11&gt;=0, J11&lt;0)),'[2]NonRes - Report'!$M$9,IF(AND($B11="6-inch", NOT(J11=""),OR(J11&gt;=0, J11&lt;0)),'[2]NonRes - Report'!$N$9, 0)))))))</f>
        <v>46.2</v>
      </c>
      <c r="W11" s="40">
        <f>IF(AND($B11="3/4-inch", NOT(K11=""),OR(K11&gt;=0, K11&lt;0)),'[2]NonRes - Report'!$E$9,IF(AND($B11="1-inch", NOT(K11=""),OR(K11&gt;=0, K11&lt;0)),'[2]NonRes - Report'!$I$9,IF(AND($B11="1 1/2-inch", NOT(K11=""),OR(K11&gt;=0, K11&lt;0)),'[2]NonRes - Report'!$J$9,IF(AND($B11="2-inch", NOT(K11=""),OR(K11&gt;=0, K11&lt;0)),'[2]NonRes - Report'!$K$9,IF(AND($B11="3-inch", NOT(K11=""),OR(K11&gt;=0, K11&lt;0)),'[2]NonRes - Report'!$L$9,IF(AND($B11="4-inch", NOT(K11=""),OR(K11&gt;=0, K11&lt;0)),'[2]NonRes - Report'!$M$9,IF(AND($B11="6-inch", NOT(K11=""),OR(K11&gt;=0, K11&lt;0)),'[2]NonRes - Report'!$N$9, 0)))))))</f>
        <v>46.2</v>
      </c>
      <c r="X11" s="40">
        <f>IF(AND($B11="3/4-inch", NOT(L11=""),OR(L11&gt;=0, L11&lt;0)),'[2]NonRes - Report'!$E$9,IF(AND($B11="1-inch", NOT(L11=""),OR(L11&gt;=0, L11&lt;0)),'[2]NonRes - Report'!$I$9,IF(AND($B11="1 1/2-inch", NOT(L11=""),OR(L11&gt;=0, L11&lt;0)),'[2]NonRes - Report'!$J$9,IF(AND($B11="2-inch", NOT(L11=""),OR(L11&gt;=0, L11&lt;0)),'[2]NonRes - Report'!$K$9,IF(AND($B11="3-inch", NOT(L11=""),OR(L11&gt;=0, L11&lt;0)),'[2]NonRes - Report'!$L$9,IF(AND($B11="4-inch", NOT(L11=""),OR(L11&gt;=0, L11&lt;0)),'[2]NonRes - Report'!$M$9,IF(AND($B11="6-inch", NOT(L11=""),OR(L11&gt;=0, L11&lt;0)),'[2]NonRes - Report'!$N$9, 0)))))))</f>
        <v>46.2</v>
      </c>
      <c r="Y11" s="40">
        <f>IF(AND($B11="3/4-inch", NOT(M11=""),OR(M11&gt;=0, M11&lt;0)),'[2]NonRes - Report'!$E$9,IF(AND($B11="1-inch", NOT(M11=""),OR(M11&gt;=0, M11&lt;0)),'[2]NonRes - Report'!$I$9,IF(AND($B11="1 1/2-inch", NOT(M11=""),OR(M11&gt;=0, M11&lt;0)),'[2]NonRes - Report'!$J$9,IF(AND($B11="2-inch", NOT(M11=""),OR(M11&gt;=0, M11&lt;0)),'[2]NonRes - Report'!$K$9,IF(AND($B11="3-inch", NOT(M11=""),OR(M11&gt;=0, M11&lt;0)),'[2]NonRes - Report'!$L$9,IF(AND($B11="4-inch", NOT(M11=""),OR(M11&gt;=0, M11&lt;0)),'[2]NonRes - Report'!$M$9,IF(AND($B11="6-inch", NOT(M11=""),OR(M11&gt;=0, M11&lt;0)),'[2]NonRes - Report'!$N$9, 0)))))))</f>
        <v>46.2</v>
      </c>
      <c r="Z11" s="40">
        <f>IF(AND($B11="3/4-inch", NOT(N11=""),OR(N11&gt;=0, N11&lt;0)),'[2]NonRes - Report'!$E$9,IF(AND($B11="1-inch", NOT(N11=""),OR(N11&gt;=0, N11&lt;0)),'[2]NonRes - Report'!$I$9,IF(AND($B11="1 1/2-inch", NOT(N11=""),OR(N11&gt;=0, N11&lt;0)),'[2]NonRes - Report'!$J$9,IF(AND($B11="2-inch", NOT(N11=""),OR(N11&gt;=0, N11&lt;0)),'[2]NonRes - Report'!$K$9,IF(AND($B11="3-inch", NOT(N11=""),OR(N11&gt;=0, N11&lt;0)),'[2]NonRes - Report'!$L$9,IF(AND($B11="4-inch", NOT(N11=""),OR(N11&gt;=0, N11&lt;0)),'[2]NonRes - Report'!$M$9,IF(AND($B11="6-inch", NOT(N11=""),OR(N11&gt;=0, N11&lt;0)),'[2]NonRes - Report'!$N$9, 0)))))))</f>
        <v>46.2</v>
      </c>
      <c r="AA11" s="40">
        <f>IF(AND($B11="3/4-inch", NOT(O11=""),OR(O11&gt;=0, O11&lt;0)),'[2]NonRes - Report'!$E$9,IF(AND($B11="1-inch", NOT(O11=""),OR(O11&gt;=0, O11&lt;0)),'[2]NonRes - Report'!$I$9,IF(AND($B11="1 1/2-inch", NOT(O11=""),OR(O11&gt;=0, O11&lt;0)),'[2]NonRes - Report'!$J$9,IF(AND($B11="2-inch", NOT(O11=""),OR(O11&gt;=0, O11&lt;0)),'[2]NonRes - Report'!$K$9,IF(AND($B11="3-inch", NOT(O11=""),OR(O11&gt;=0, O11&lt;0)),'[2]NonRes - Report'!$L$9,IF(AND($B11="4-inch", NOT(O11=""),OR(O11&gt;=0, O11&lt;0)),'[2]NonRes - Report'!$M$9,IF(AND($B11="6-inch", NOT(O11=""),OR(O11&gt;=0, O11&lt;0)),'[2]NonRes - Report'!$N$9, 0)))))))</f>
        <v>46.2</v>
      </c>
      <c r="AB11" s="40">
        <f>IF(AND($B11="3/4-inch", NOT(P11=""),OR(P11&gt;=0, P11&lt;0)),'[2]NonRes - Report'!$E$9,IF(AND($B11="1-inch", NOT(P11=""),OR(P11&gt;=0, P11&lt;0)),'[2]NonRes - Report'!$I$9,IF(AND($B11="1 1/2-inch", NOT(P11=""),OR(P11&gt;=0, P11&lt;0)),'[2]NonRes - Report'!$J$9,IF(AND($B11="2-inch", NOT(P11=""),OR(P11&gt;=0, P11&lt;0)),'[2]NonRes - Report'!$K$9,IF(AND($B11="3-inch", NOT(P11=""),OR(P11&gt;=0, P11&lt;0)),'[2]NonRes - Report'!$L$9,IF(AND($B11="4-inch", NOT(P11=""),OR(P11&gt;=0, P11&lt;0)),'[2]NonRes - Report'!$M$9,IF(AND($B11="6-inch", NOT(P11=""),OR(P11&gt;=0, P11&lt;0)),'[2]NonRes - Report'!$N$9, 0)))))))</f>
        <v>46.2</v>
      </c>
      <c r="AC11" s="41">
        <f>IF(AND($B11="3/4-inch", NOT(Q11=""),OR(Q11&gt;=0, Q11&lt;0)),'[2]NonRes - Report'!$E$9,IF(AND($B11="1-inch", NOT(Q11=""),OR(Q11&gt;=0, Q11&lt;0)),'[2]NonRes - Report'!$I$9,IF(AND($B11="1 1/2-inch", NOT(Q11=""),OR(Q11&gt;=0, Q11&lt;0)),'[2]NonRes - Report'!$J$9,IF(AND($B11="2-inch", NOT(Q11=""),OR(Q11&gt;=0, Q11&lt;0)),'[2]NonRes - Report'!$K$9,IF(AND($B11="3-inch", NOT(Q11=""),OR(Q11&gt;=0, Q11&lt;0)),'[2]NonRes - Report'!$L$9,IF(AND($B11="4-inch", NOT(Q11=""),OR(Q11&gt;=0, Q11&lt;0)),'[2]NonRes - Report'!$M$9,IF(AND($B11="6-inch", NOT(Q11=""),OR(Q11&gt;=0, Q11&lt;0)),'[2]NonRes - Report'!$N$9, 0)))))))</f>
        <v>46.2</v>
      </c>
      <c r="AD11" s="38">
        <f>IF(AND($B11="3/4-inch",DJ11&gt;'[2]NonRes - Report'!$G$10),'[2]NonRes - Report'!$G$10,IF(AND($B11="3/4-inch",ABS(DJ11)&gt;'[2]NonRes - Report'!$G$10),-'[2]NonRes - Report'!$G$10,IF(AND($B11="1-inch",DJ11&gt;'[2]NonRes - Report'!$I$10),'[2]NonRes - Report'!$I$10,IF(AND($B11="1-inch",ABS(DJ11)&gt;'[2]NonRes - Report'!$I$10),-'[2]NonRes - Report'!$I$10,IF(AND($B11="1 1/2-inch",DJ11&gt;'[2]NonRes - Report'!$J$10),'[2]NonRes - Report'!$J$10,IF(AND($B11="1 1/2-inch",ABS(DJ11)&gt;'[2]NonRes - Report'!$J$10),-'[2]NonRes - Report'!$J$10,IF(AND($B11="2-inch",DJ11&gt;'[2]NonRes - Report'!$K$10),'[2]NonRes - Report'!$K$10,IF(AND($B11="2-inch",ABS(DJ11)&gt;'[2]NonRes - Report'!$K$10),-'[2]NonRes - Report'!$K$10,IF(AND($B11="3-inch",DJ11&gt;'[2]NonRes - Report'!$L$10),'[2]NonRes - Report'!$L$10,IF(AND($B11="3-inch",ABS(DJ11)&gt;'[2]NonRes - Report'!$L$10),-'[2]NonRes - Report'!$L$10,IF(AND($B11="4-inch",DJ11&gt;'[2]NonRes - Report'!$M$10),'[2]NonRes - Report'!$M$10,IF(AND($B11="4-inch",ABS(DJ11)&gt;'[2]NonRes - Report'!$M$10),-'[2]NonRes - Report'!$M$10,IF(AND($B11="6-inch",DJ11&gt;'[2]NonRes - Report'!$N$10),'[2]NonRes - Report'!$N$10,IF(AND($B11="6-inch",ABS(DJ11)&gt;'[2]NonRes - Report'!$N$10),-'[2]NonRes - Report'!$N$10,IF(DJ11&lt;0,-DJ11,DJ11)))))))))))))))</f>
        <v>4800</v>
      </c>
      <c r="AE11" s="38">
        <f>IF(AND($B11="3/4-inch",DK11&gt;'[2]NonRes - Report'!$G$10),'[2]NonRes - Report'!$G$10,IF(AND($B11="3/4-inch",ABS(DK11)&gt;'[2]NonRes - Report'!$G$10),-'[2]NonRes - Report'!$G$10,IF(AND($B11="1-inch",DK11&gt;'[2]NonRes - Report'!$I$10),'[2]NonRes - Report'!$I$10,IF(AND($B11="1-inch",ABS(DK11)&gt;'[2]NonRes - Report'!$I$10),-'[2]NonRes - Report'!$I$10,IF(AND($B11="1 1/2-inch",DK11&gt;'[2]NonRes - Report'!$J$10),'[2]NonRes - Report'!$J$10,IF(AND($B11="1 1/2-inch",ABS(DK11)&gt;'[2]NonRes - Report'!$J$10),-'[2]NonRes - Report'!$J$10,IF(AND($B11="2-inch",DK11&gt;'[2]NonRes - Report'!$K$10),'[2]NonRes - Report'!$K$10,IF(AND($B11="2-inch",ABS(DK11)&gt;'[2]NonRes - Report'!$K$10),-'[2]NonRes - Report'!$K$10,IF(AND($B11="3-inch",DK11&gt;'[2]NonRes - Report'!$L$10),'[2]NonRes - Report'!$L$10,IF(AND($B11="3-inch",ABS(DK11)&gt;'[2]NonRes - Report'!$L$10),-'[2]NonRes - Report'!$L$10,IF(AND($B11="4-inch",DK11&gt;'[2]NonRes - Report'!$M$10),'[2]NonRes - Report'!$M$10,IF(AND($B11="4-inch",ABS(DK11)&gt;'[2]NonRes - Report'!$M$10),-'[2]NonRes - Report'!$M$10,IF(AND($B11="6-inch",DK11&gt;'[2]NonRes - Report'!$N$10),'[2]NonRes - Report'!$N$10,IF(AND($B11="6-inch",ABS(DK11)&gt;'[2]NonRes - Report'!$N$10),-'[2]NonRes - Report'!$N$10,IF(DK11&lt;0,-DK11,DK11)))))))))))))))</f>
        <v>4800</v>
      </c>
      <c r="AF11" s="38">
        <f>IF(AND($B11="3/4-inch",DL11&gt;'[2]NonRes - Report'!$G$10),'[2]NonRes - Report'!$G$10,IF(AND($B11="3/4-inch",ABS(DL11)&gt;'[2]NonRes - Report'!$G$10),-'[2]NonRes - Report'!$G$10,IF(AND($B11="1-inch",DL11&gt;'[2]NonRes - Report'!$I$10),'[2]NonRes - Report'!$I$10,IF(AND($B11="1-inch",ABS(DL11)&gt;'[2]NonRes - Report'!$I$10),-'[2]NonRes - Report'!$I$10,IF(AND($B11="1 1/2-inch",DL11&gt;'[2]NonRes - Report'!$J$10),'[2]NonRes - Report'!$J$10,IF(AND($B11="1 1/2-inch",ABS(DL11)&gt;'[2]NonRes - Report'!$J$10),-'[2]NonRes - Report'!$J$10,IF(AND($B11="2-inch",DL11&gt;'[2]NonRes - Report'!$K$10),'[2]NonRes - Report'!$K$10,IF(AND($B11="2-inch",ABS(DL11)&gt;'[2]NonRes - Report'!$K$10),-'[2]NonRes - Report'!$K$10,IF(AND($B11="3-inch",DL11&gt;'[2]NonRes - Report'!$L$10),'[2]NonRes - Report'!$L$10,IF(AND($B11="3-inch",ABS(DL11)&gt;'[2]NonRes - Report'!$L$10),-'[2]NonRes - Report'!$L$10,IF(AND($B11="4-inch",DL11&gt;'[2]NonRes - Report'!$M$10),'[2]NonRes - Report'!$M$10,IF(AND($B11="4-inch",ABS(DL11)&gt;'[2]NonRes - Report'!$M$10),-'[2]NonRes - Report'!$M$10,IF(AND($B11="6-inch",DL11&gt;'[2]NonRes - Report'!$N$10),'[2]NonRes - Report'!$N$10,IF(AND($B11="6-inch",ABS(DL11)&gt;'[2]NonRes - Report'!$N$10),-'[2]NonRes - Report'!$N$10,IF(DL11&lt;0,-DL11,DL11)))))))))))))))</f>
        <v>4800</v>
      </c>
      <c r="AG11" s="38">
        <f>IF(AND($B11="3/4-inch",DM11&gt;'[2]NonRes - Report'!$G$10),'[2]NonRes - Report'!$G$10,IF(AND($B11="3/4-inch",ABS(DM11)&gt;'[2]NonRes - Report'!$G$10),-'[2]NonRes - Report'!$G$10,IF(AND($B11="1-inch",DM11&gt;'[2]NonRes - Report'!$I$10),'[2]NonRes - Report'!$I$10,IF(AND($B11="1-inch",ABS(DM11)&gt;'[2]NonRes - Report'!$I$10),-'[2]NonRes - Report'!$I$10,IF(AND($B11="1 1/2-inch",DM11&gt;'[2]NonRes - Report'!$J$10),'[2]NonRes - Report'!$J$10,IF(AND($B11="1 1/2-inch",ABS(DM11)&gt;'[2]NonRes - Report'!$J$10),-'[2]NonRes - Report'!$J$10,IF(AND($B11="2-inch",DM11&gt;'[2]NonRes - Report'!$K$10),'[2]NonRes - Report'!$K$10,IF(AND($B11="2-inch",ABS(DM11)&gt;'[2]NonRes - Report'!$K$10),-'[2]NonRes - Report'!$K$10,IF(AND($B11="3-inch",DM11&gt;'[2]NonRes - Report'!$L$10),'[2]NonRes - Report'!$L$10,IF(AND($B11="3-inch",ABS(DM11)&gt;'[2]NonRes - Report'!$L$10),-'[2]NonRes - Report'!$L$10,IF(AND($B11="4-inch",DM11&gt;'[2]NonRes - Report'!$M$10),'[2]NonRes - Report'!$M$10,IF(AND($B11="4-inch",ABS(DM11)&gt;'[2]NonRes - Report'!$M$10),-'[2]NonRes - Report'!$M$10,IF(AND($B11="6-inch",DM11&gt;'[2]NonRes - Report'!$N$10),'[2]NonRes - Report'!$N$10,IF(AND($B11="6-inch",ABS(DM11)&gt;'[2]NonRes - Report'!$N$10),-'[2]NonRes - Report'!$N$10,IF(DM11&lt;0,-DM11,DM11)))))))))))))))</f>
        <v>4800</v>
      </c>
      <c r="AH11" s="38">
        <f>IF(AND($B11="3/4-inch",DN11&gt;'[2]NonRes - Report'!$G$10),'[2]NonRes - Report'!$G$10,IF(AND($B11="3/4-inch",ABS(DN11)&gt;'[2]NonRes - Report'!$G$10),-'[2]NonRes - Report'!$G$10,IF(AND($B11="1-inch",DN11&gt;'[2]NonRes - Report'!$I$10),'[2]NonRes - Report'!$I$10,IF(AND($B11="1-inch",ABS(DN11)&gt;'[2]NonRes - Report'!$I$10),-'[2]NonRes - Report'!$I$10,IF(AND($B11="1 1/2-inch",DN11&gt;'[2]NonRes - Report'!$J$10),'[2]NonRes - Report'!$J$10,IF(AND($B11="1 1/2-inch",ABS(DN11)&gt;'[2]NonRes - Report'!$J$10),-'[2]NonRes - Report'!$J$10,IF(AND($B11="2-inch",DN11&gt;'[2]NonRes - Report'!$K$10),'[2]NonRes - Report'!$K$10,IF(AND($B11="2-inch",ABS(DN11)&gt;'[2]NonRes - Report'!$K$10),-'[2]NonRes - Report'!$K$10,IF(AND($B11="3-inch",DN11&gt;'[2]NonRes - Report'!$L$10),'[2]NonRes - Report'!$L$10,IF(AND($B11="3-inch",ABS(DN11)&gt;'[2]NonRes - Report'!$L$10),-'[2]NonRes - Report'!$L$10,IF(AND($B11="4-inch",DN11&gt;'[2]NonRes - Report'!$M$10),'[2]NonRes - Report'!$M$10,IF(AND($B11="4-inch",ABS(DN11)&gt;'[2]NonRes - Report'!$M$10),-'[2]NonRes - Report'!$M$10,IF(AND($B11="6-inch",DN11&gt;'[2]NonRes - Report'!$N$10),'[2]NonRes - Report'!$N$10,IF(AND($B11="6-inch",ABS(DN11)&gt;'[2]NonRes - Report'!$N$10),-'[2]NonRes - Report'!$N$10,IF(DN11&lt;0,-DN11,DN11)))))))))))))))</f>
        <v>4800</v>
      </c>
      <c r="AI11" s="38">
        <f>IF(AND($B11="3/4-inch",DO11&gt;'[2]NonRes - Report'!$G$10),'[2]NonRes - Report'!$G$10,IF(AND($B11="3/4-inch",ABS(DO11)&gt;'[2]NonRes - Report'!$G$10),-'[2]NonRes - Report'!$G$10,IF(AND($B11="1-inch",DO11&gt;'[2]NonRes - Report'!$I$10),'[2]NonRes - Report'!$I$10,IF(AND($B11="1-inch",ABS(DO11)&gt;'[2]NonRes - Report'!$I$10),-'[2]NonRes - Report'!$I$10,IF(AND($B11="1 1/2-inch",DO11&gt;'[2]NonRes - Report'!$J$10),'[2]NonRes - Report'!$J$10,IF(AND($B11="1 1/2-inch",ABS(DO11)&gt;'[2]NonRes - Report'!$J$10),-'[2]NonRes - Report'!$J$10,IF(AND($B11="2-inch",DO11&gt;'[2]NonRes - Report'!$K$10),'[2]NonRes - Report'!$K$10,IF(AND($B11="2-inch",ABS(DO11)&gt;'[2]NonRes - Report'!$K$10),-'[2]NonRes - Report'!$K$10,IF(AND($B11="3-inch",DO11&gt;'[2]NonRes - Report'!$L$10),'[2]NonRes - Report'!$L$10,IF(AND($B11="3-inch",ABS(DO11)&gt;'[2]NonRes - Report'!$L$10),-'[2]NonRes - Report'!$L$10,IF(AND($B11="4-inch",DO11&gt;'[2]NonRes - Report'!$M$10),'[2]NonRes - Report'!$M$10,IF(AND($B11="4-inch",ABS(DO11)&gt;'[2]NonRes - Report'!$M$10),-'[2]NonRes - Report'!$M$10,IF(AND($B11="6-inch",DO11&gt;'[2]NonRes - Report'!$N$10),'[2]NonRes - Report'!$N$10,IF(AND($B11="6-inch",ABS(DO11)&gt;'[2]NonRes - Report'!$N$10),-'[2]NonRes - Report'!$N$10,IF(DO11&lt;0,-DO11,DO11)))))))))))))))</f>
        <v>4800</v>
      </c>
      <c r="AJ11" s="38">
        <f>IF(AND($B11="3/4-inch",DP11&gt;'[2]NonRes - Report'!$G$10),'[2]NonRes - Report'!$G$10,IF(AND($B11="3/4-inch",ABS(DP11)&gt;'[2]NonRes - Report'!$G$10),-'[2]NonRes - Report'!$G$10,IF(AND($B11="1-inch",DP11&gt;'[2]NonRes - Report'!$I$10),'[2]NonRes - Report'!$I$10,IF(AND($B11="1-inch",ABS(DP11)&gt;'[2]NonRes - Report'!$I$10),-'[2]NonRes - Report'!$I$10,IF(AND($B11="1 1/2-inch",DP11&gt;'[2]NonRes - Report'!$J$10),'[2]NonRes - Report'!$J$10,IF(AND($B11="1 1/2-inch",ABS(DP11)&gt;'[2]NonRes - Report'!$J$10),-'[2]NonRes - Report'!$J$10,IF(AND($B11="2-inch",DP11&gt;'[2]NonRes - Report'!$K$10),'[2]NonRes - Report'!$K$10,IF(AND($B11="2-inch",ABS(DP11)&gt;'[2]NonRes - Report'!$K$10),-'[2]NonRes - Report'!$K$10,IF(AND($B11="3-inch",DP11&gt;'[2]NonRes - Report'!$L$10),'[2]NonRes - Report'!$L$10,IF(AND($B11="3-inch",ABS(DP11)&gt;'[2]NonRes - Report'!$L$10),-'[2]NonRes - Report'!$L$10,IF(AND($B11="4-inch",DP11&gt;'[2]NonRes - Report'!$M$10),'[2]NonRes - Report'!$M$10,IF(AND($B11="4-inch",ABS(DP11)&gt;'[2]NonRes - Report'!$M$10),-'[2]NonRes - Report'!$M$10,IF(AND($B11="6-inch",DP11&gt;'[2]NonRes - Report'!$N$10),'[2]NonRes - Report'!$N$10,IF(AND($B11="6-inch",ABS(DP11)&gt;'[2]NonRes - Report'!$N$10),-'[2]NonRes - Report'!$N$10,IF(DP11&lt;0,-DP11,DP11)))))))))))))))</f>
        <v>4800</v>
      </c>
      <c r="AK11" s="38">
        <f>IF(AND($B11="3/4-inch",DQ11&gt;'[2]NonRes - Report'!$G$10),'[2]NonRes - Report'!$G$10,IF(AND($B11="3/4-inch",ABS(DQ11)&gt;'[2]NonRes - Report'!$G$10),-'[2]NonRes - Report'!$G$10,IF(AND($B11="1-inch",DQ11&gt;'[2]NonRes - Report'!$I$10),'[2]NonRes - Report'!$I$10,IF(AND($B11="1-inch",ABS(DQ11)&gt;'[2]NonRes - Report'!$I$10),-'[2]NonRes - Report'!$I$10,IF(AND($B11="1 1/2-inch",DQ11&gt;'[2]NonRes - Report'!$J$10),'[2]NonRes - Report'!$J$10,IF(AND($B11="1 1/2-inch",ABS(DQ11)&gt;'[2]NonRes - Report'!$J$10),-'[2]NonRes - Report'!$J$10,IF(AND($B11="2-inch",DQ11&gt;'[2]NonRes - Report'!$K$10),'[2]NonRes - Report'!$K$10,IF(AND($B11="2-inch",ABS(DQ11)&gt;'[2]NonRes - Report'!$K$10),-'[2]NonRes - Report'!$K$10,IF(AND($B11="3-inch",DQ11&gt;'[2]NonRes - Report'!$L$10),'[2]NonRes - Report'!$L$10,IF(AND($B11="3-inch",ABS(DQ11)&gt;'[2]NonRes - Report'!$L$10),-'[2]NonRes - Report'!$L$10,IF(AND($B11="4-inch",DQ11&gt;'[2]NonRes - Report'!$M$10),'[2]NonRes - Report'!$M$10,IF(AND($B11="4-inch",ABS(DQ11)&gt;'[2]NonRes - Report'!$M$10),-'[2]NonRes - Report'!$M$10,IF(AND($B11="6-inch",DQ11&gt;'[2]NonRes - Report'!$N$10),'[2]NonRes - Report'!$N$10,IF(AND($B11="6-inch",ABS(DQ11)&gt;'[2]NonRes - Report'!$N$10),-'[2]NonRes - Report'!$N$10,IF(DQ11&lt;0,-DQ11,DQ11)))))))))))))))</f>
        <v>4800</v>
      </c>
      <c r="AL11" s="38">
        <f>IF(AND($B11="3/4-inch",DR11&gt;'[2]NonRes - Report'!$G$10),'[2]NonRes - Report'!$G$10,IF(AND($B11="3/4-inch",ABS(DR11)&gt;'[2]NonRes - Report'!$G$10),-'[2]NonRes - Report'!$G$10,IF(AND($B11="1-inch",DR11&gt;'[2]NonRes - Report'!$I$10),'[2]NonRes - Report'!$I$10,IF(AND($B11="1-inch",ABS(DR11)&gt;'[2]NonRes - Report'!$I$10),-'[2]NonRes - Report'!$I$10,IF(AND($B11="1 1/2-inch",DR11&gt;'[2]NonRes - Report'!$J$10),'[2]NonRes - Report'!$J$10,IF(AND($B11="1 1/2-inch",ABS(DR11)&gt;'[2]NonRes - Report'!$J$10),-'[2]NonRes - Report'!$J$10,IF(AND($B11="2-inch",DR11&gt;'[2]NonRes - Report'!$K$10),'[2]NonRes - Report'!$K$10,IF(AND($B11="2-inch",ABS(DR11)&gt;'[2]NonRes - Report'!$K$10),-'[2]NonRes - Report'!$K$10,IF(AND($B11="3-inch",DR11&gt;'[2]NonRes - Report'!$L$10),'[2]NonRes - Report'!$L$10,IF(AND($B11="3-inch",ABS(DR11)&gt;'[2]NonRes - Report'!$L$10),-'[2]NonRes - Report'!$L$10,IF(AND($B11="4-inch",DR11&gt;'[2]NonRes - Report'!$M$10),'[2]NonRes - Report'!$M$10,IF(AND($B11="4-inch",ABS(DR11)&gt;'[2]NonRes - Report'!$M$10),-'[2]NonRes - Report'!$M$10,IF(AND($B11="6-inch",DR11&gt;'[2]NonRes - Report'!$N$10),'[2]NonRes - Report'!$N$10,IF(AND($B11="6-inch",ABS(DR11)&gt;'[2]NonRes - Report'!$N$10),-'[2]NonRes - Report'!$N$10,IF(DR11&lt;0,-DR11,DR11)))))))))))))))</f>
        <v>4800</v>
      </c>
      <c r="AM11" s="38">
        <f>IF(AND($B11="3/4-inch",DS11&gt;'[2]NonRes - Report'!$G$10),'[2]NonRes - Report'!$G$10,IF(AND($B11="3/4-inch",ABS(DS11)&gt;'[2]NonRes - Report'!$G$10),-'[2]NonRes - Report'!$G$10,IF(AND($B11="1-inch",DS11&gt;'[2]NonRes - Report'!$I$10),'[2]NonRes - Report'!$I$10,IF(AND($B11="1-inch",ABS(DS11)&gt;'[2]NonRes - Report'!$I$10),-'[2]NonRes - Report'!$I$10,IF(AND($B11="1 1/2-inch",DS11&gt;'[2]NonRes - Report'!$J$10),'[2]NonRes - Report'!$J$10,IF(AND($B11="1 1/2-inch",ABS(DS11)&gt;'[2]NonRes - Report'!$J$10),-'[2]NonRes - Report'!$J$10,IF(AND($B11="2-inch",DS11&gt;'[2]NonRes - Report'!$K$10),'[2]NonRes - Report'!$K$10,IF(AND($B11="2-inch",ABS(DS11)&gt;'[2]NonRes - Report'!$K$10),-'[2]NonRes - Report'!$K$10,IF(AND($B11="3-inch",DS11&gt;'[2]NonRes - Report'!$L$10),'[2]NonRes - Report'!$L$10,IF(AND($B11="3-inch",ABS(DS11)&gt;'[2]NonRes - Report'!$L$10),-'[2]NonRes - Report'!$L$10,IF(AND($B11="4-inch",DS11&gt;'[2]NonRes - Report'!$M$10),'[2]NonRes - Report'!$M$10,IF(AND($B11="4-inch",ABS(DS11)&gt;'[2]NonRes - Report'!$M$10),-'[2]NonRes - Report'!$M$10,IF(AND($B11="6-inch",DS11&gt;'[2]NonRes - Report'!$N$10),'[2]NonRes - Report'!$N$10,IF(AND($B11="6-inch",ABS(DS11)&gt;'[2]NonRes - Report'!$N$10),-'[2]NonRes - Report'!$N$10,IF(DS11&lt;0,-DS11,DS11)))))))))))))))</f>
        <v>4800</v>
      </c>
      <c r="AN11" s="38">
        <f>IF(AND($B11="3/4-inch",DT11&gt;'[2]NonRes - Report'!$G$10),'[2]NonRes - Report'!$G$10,IF(AND($B11="3/4-inch",ABS(DT11)&gt;'[2]NonRes - Report'!$G$10),-'[2]NonRes - Report'!$G$10,IF(AND($B11="1-inch",DT11&gt;'[2]NonRes - Report'!$I$10),'[2]NonRes - Report'!$I$10,IF(AND($B11="1-inch",ABS(DT11)&gt;'[2]NonRes - Report'!$I$10),-'[2]NonRes - Report'!$I$10,IF(AND($B11="1 1/2-inch",DT11&gt;'[2]NonRes - Report'!$J$10),'[2]NonRes - Report'!$J$10,IF(AND($B11="1 1/2-inch",ABS(DT11)&gt;'[2]NonRes - Report'!$J$10),-'[2]NonRes - Report'!$J$10,IF(AND($B11="2-inch",DT11&gt;'[2]NonRes - Report'!$K$10),'[2]NonRes - Report'!$K$10,IF(AND($B11="2-inch",ABS(DT11)&gt;'[2]NonRes - Report'!$K$10),-'[2]NonRes - Report'!$K$10,IF(AND($B11="3-inch",DT11&gt;'[2]NonRes - Report'!$L$10),'[2]NonRes - Report'!$L$10,IF(AND($B11="3-inch",ABS(DT11)&gt;'[2]NonRes - Report'!$L$10),-'[2]NonRes - Report'!$L$10,IF(AND($B11="4-inch",DT11&gt;'[2]NonRes - Report'!$M$10),'[2]NonRes - Report'!$M$10,IF(AND($B11="4-inch",ABS(DT11)&gt;'[2]NonRes - Report'!$M$10),-'[2]NonRes - Report'!$M$10,IF(AND($B11="6-inch",DT11&gt;'[2]NonRes - Report'!$N$10),'[2]NonRes - Report'!$N$10,IF(AND($B11="6-inch",ABS(DT11)&gt;'[2]NonRes - Report'!$N$10),-'[2]NonRes - Report'!$N$10,IF(DT11&lt;0,-DT11,DT11)))))))))))))))</f>
        <v>4800</v>
      </c>
      <c r="AO11" s="39">
        <f>IF(AND($B11="3/4-inch",DU11&gt;'[2]NonRes - Report'!$G$10),'[2]NonRes - Report'!$G$10,IF(AND($B11="3/4-inch",ABS(DU11)&gt;'[2]NonRes - Report'!$G$10),-'[2]NonRes - Report'!$G$10,IF(AND($B11="1-inch",DU11&gt;'[2]NonRes - Report'!$I$10),'[2]NonRes - Report'!$I$10,IF(AND($B11="1-inch",ABS(DU11)&gt;'[2]NonRes - Report'!$I$10),-'[2]NonRes - Report'!$I$10,IF(AND($B11="1 1/2-inch",DU11&gt;'[2]NonRes - Report'!$J$10),'[2]NonRes - Report'!$J$10,IF(AND($B11="1 1/2-inch",ABS(DU11)&gt;'[2]NonRes - Report'!$J$10),-'[2]NonRes - Report'!$J$10,IF(AND($B11="2-inch",DU11&gt;'[2]NonRes - Report'!$K$10),'[2]NonRes - Report'!$K$10,IF(AND($B11="2-inch",ABS(DU11)&gt;'[2]NonRes - Report'!$K$10),-'[2]NonRes - Report'!$K$10,IF(AND($B11="3-inch",DU11&gt;'[2]NonRes - Report'!$L$10),'[2]NonRes - Report'!$L$10,IF(AND($B11="3-inch",ABS(DU11)&gt;'[2]NonRes - Report'!$L$10),-'[2]NonRes - Report'!$L$10,IF(AND($B11="4-inch",DU11&gt;'[2]NonRes - Report'!$M$10),'[2]NonRes - Report'!$M$10,IF(AND($B11="4-inch",ABS(DU11)&gt;'[2]NonRes - Report'!$M$10),-'[2]NonRes - Report'!$M$10,IF(AND($B11="6-inch",DU11&gt;'[2]NonRes - Report'!$N$10),'[2]NonRes - Report'!$N$10,IF(AND($B11="6-inch",ABS(DU11)&gt;'[2]NonRes - Report'!$N$10),-'[2]NonRes - Report'!$N$10,IF(DU11&lt;0,-DU11,DU11)))))))))))))))</f>
        <v>0</v>
      </c>
      <c r="AP11" s="40">
        <f>IF(AND($B11="3/4-inch",DJ11&gt;'[2]NonRes - Report'!$G$10),('[2]NonRes - Report'!$G$10/'[2]NonRes - Report'!$I$22*'[2]NonRes - Report'!$E$10),IF(AND($B11="1-inch",DJ11&gt;'[2]NonRes - Report'!$I$10),('[2]NonRes - Report'!$I$10/'[2]NonRes - Report'!$I$22*'[2]NonRes - Report'!$E$10),IF(AND($B11="1 1/2-inch",DJ11&gt;'[2]NonRes - Report'!$J$10),('[2]NonRes - Report'!$J$10/'[2]NonRes - Report'!$I$22*'[2]NonRes - Report'!$E$10),IF(AND($B11="2-inch",DJ11&gt;'[2]NonRes - Report'!$K$10),('[2]NonRes - Report'!$K$10/'[2]NonRes - Report'!$I$22*'[2]NonRes - Report'!$E$10),IF(AND($B11="3-inch",DJ11&gt;'[2]NonRes - Report'!$L$10),('[2]NonRes - Report'!$L$10/'[2]NonRes - Report'!$I$22*'[2]NonRes - Report'!$E$10),IF(AND($B11="4-inch",DJ11&gt;'[2]NonRes - Report'!$M$10),('[2]NonRes - Report'!$M$10/'[2]NonRes - Report'!$I$22*'[2]NonRes - Report'!$E$10),IF(AND($B11="6-inch",DJ11&gt;'[2]NonRes - Report'!$N$10),('[2]NonRes - Report'!$N$10/'[2]NonRes - Report'!$I$22*'[2]NonRes - Report'!$E$10),AD11/'[2]NonRes - Report'!$I$22*'[2]NonRes - Report'!$E$10)))))))</f>
        <v>40.799999999999997</v>
      </c>
      <c r="AQ11" s="40">
        <f>IF(AND($B11="3/4-inch",DK11&gt;'[2]NonRes - Report'!$G$10),('[2]NonRes - Report'!$G$10/'[2]NonRes - Report'!$I$22*'[2]NonRes - Report'!$E$10),IF(AND($B11="1-inch",DK11&gt;'[2]NonRes - Report'!$I$10),('[2]NonRes - Report'!$I$10/'[2]NonRes - Report'!$I$22*'[2]NonRes - Report'!$E$10),IF(AND($B11="1 1/2-inch",DK11&gt;'[2]NonRes - Report'!$J$10),('[2]NonRes - Report'!$J$10/'[2]NonRes - Report'!$I$22*'[2]NonRes - Report'!$E$10),IF(AND($B11="2-inch",DK11&gt;'[2]NonRes - Report'!$K$10),('[2]NonRes - Report'!$K$10/'[2]NonRes - Report'!$I$22*'[2]NonRes - Report'!$E$10),IF(AND($B11="3-inch",DK11&gt;'[2]NonRes - Report'!$L$10),('[2]NonRes - Report'!$L$10/'[2]NonRes - Report'!$I$22*'[2]NonRes - Report'!$E$10),IF(AND($B11="4-inch",DK11&gt;'[2]NonRes - Report'!$M$10),('[2]NonRes - Report'!$M$10/'[2]NonRes - Report'!$I$22*'[2]NonRes - Report'!$E$10),IF(AND($B11="6-inch",DK11&gt;'[2]NonRes - Report'!$N$10),('[2]NonRes - Report'!$N$10/'[2]NonRes - Report'!$I$22*'[2]NonRes - Report'!$E$10),AE11/'[2]NonRes - Report'!$I$22*'[2]NonRes - Report'!$E$10)))))))</f>
        <v>40.799999999999997</v>
      </c>
      <c r="AR11" s="40">
        <f>IF(AND($B11="3/4-inch",DL11&gt;'[2]NonRes - Report'!$G$10),('[2]NonRes - Report'!$G$10/'[2]NonRes - Report'!$I$22*'[2]NonRes - Report'!$E$10),IF(AND($B11="1-inch",DL11&gt;'[2]NonRes - Report'!$I$10),('[2]NonRes - Report'!$I$10/'[2]NonRes - Report'!$I$22*'[2]NonRes - Report'!$E$10),IF(AND($B11="1 1/2-inch",DL11&gt;'[2]NonRes - Report'!$J$10),('[2]NonRes - Report'!$J$10/'[2]NonRes - Report'!$I$22*'[2]NonRes - Report'!$E$10),IF(AND($B11="2-inch",DL11&gt;'[2]NonRes - Report'!$K$10),('[2]NonRes - Report'!$K$10/'[2]NonRes - Report'!$I$22*'[2]NonRes - Report'!$E$10),IF(AND($B11="3-inch",DL11&gt;'[2]NonRes - Report'!$L$10),('[2]NonRes - Report'!$L$10/'[2]NonRes - Report'!$I$22*'[2]NonRes - Report'!$E$10),IF(AND($B11="4-inch",DL11&gt;'[2]NonRes - Report'!$M$10),('[2]NonRes - Report'!$M$10/'[2]NonRes - Report'!$I$22*'[2]NonRes - Report'!$E$10),IF(AND($B11="6-inch",DL11&gt;'[2]NonRes - Report'!$N$10),('[2]NonRes - Report'!$N$10/'[2]NonRes - Report'!$I$22*'[2]NonRes - Report'!$E$10),AF11/'[2]NonRes - Report'!$I$22*'[2]NonRes - Report'!$E$10)))))))</f>
        <v>40.799999999999997</v>
      </c>
      <c r="AS11" s="40">
        <f>IF(AND($B11="3/4-inch",DM11&gt;'[2]NonRes - Report'!$G$10),('[2]NonRes - Report'!$G$10/'[2]NonRes - Report'!$I$22*'[2]NonRes - Report'!$E$10),IF(AND($B11="1-inch",DM11&gt;'[2]NonRes - Report'!$I$10),('[2]NonRes - Report'!$I$10/'[2]NonRes - Report'!$I$22*'[2]NonRes - Report'!$E$10),IF(AND($B11="1 1/2-inch",DM11&gt;'[2]NonRes - Report'!$J$10),('[2]NonRes - Report'!$J$10/'[2]NonRes - Report'!$I$22*'[2]NonRes - Report'!$E$10),IF(AND($B11="2-inch",DM11&gt;'[2]NonRes - Report'!$K$10),('[2]NonRes - Report'!$K$10/'[2]NonRes - Report'!$I$22*'[2]NonRes - Report'!$E$10),IF(AND($B11="3-inch",DM11&gt;'[2]NonRes - Report'!$L$10),('[2]NonRes - Report'!$L$10/'[2]NonRes - Report'!$I$22*'[2]NonRes - Report'!$E$10),IF(AND($B11="4-inch",DM11&gt;'[2]NonRes - Report'!$M$10),('[2]NonRes - Report'!$M$10/'[2]NonRes - Report'!$I$22*'[2]NonRes - Report'!$E$10),IF(AND($B11="6-inch",DM11&gt;'[2]NonRes - Report'!$N$10),('[2]NonRes - Report'!$N$10/'[2]NonRes - Report'!$I$22*'[2]NonRes - Report'!$E$10),AG11/'[2]NonRes - Report'!$I$22*'[2]NonRes - Report'!$E$10)))))))</f>
        <v>40.799999999999997</v>
      </c>
      <c r="AT11" s="40">
        <f>IF(AND($B11="3/4-inch",DN11&gt;'[2]NonRes - Report'!$G$10),('[2]NonRes - Report'!$G$10/'[2]NonRes - Report'!$I$22*'[2]NonRes - Report'!$E$10),IF(AND($B11="1-inch",DN11&gt;'[2]NonRes - Report'!$I$10),('[2]NonRes - Report'!$I$10/'[2]NonRes - Report'!$I$22*'[2]NonRes - Report'!$E$10),IF(AND($B11="1 1/2-inch",DN11&gt;'[2]NonRes - Report'!$J$10),('[2]NonRes - Report'!$J$10/'[2]NonRes - Report'!$I$22*'[2]NonRes - Report'!$E$10),IF(AND($B11="2-inch",DN11&gt;'[2]NonRes - Report'!$K$10),('[2]NonRes - Report'!$K$10/'[2]NonRes - Report'!$I$22*'[2]NonRes - Report'!$E$10),IF(AND($B11="3-inch",DN11&gt;'[2]NonRes - Report'!$L$10),('[2]NonRes - Report'!$L$10/'[2]NonRes - Report'!$I$22*'[2]NonRes - Report'!$E$10),IF(AND($B11="4-inch",DN11&gt;'[2]NonRes - Report'!$M$10),('[2]NonRes - Report'!$M$10/'[2]NonRes - Report'!$I$22*'[2]NonRes - Report'!$E$10),IF(AND($B11="6-inch",DN11&gt;'[2]NonRes - Report'!$N$10),('[2]NonRes - Report'!$N$10/'[2]NonRes - Report'!$I$22*'[2]NonRes - Report'!$E$10),AH11/'[2]NonRes - Report'!$I$22*'[2]NonRes - Report'!$E$10)))))))</f>
        <v>40.799999999999997</v>
      </c>
      <c r="AU11" s="40">
        <f>IF(AND($B11="3/4-inch",DO11&gt;'[2]NonRes - Report'!$G$10),('[2]NonRes - Report'!$G$10/'[2]NonRes - Report'!$I$22*'[2]NonRes - Report'!$E$10),IF(AND($B11="1-inch",DO11&gt;'[2]NonRes - Report'!$I$10),('[2]NonRes - Report'!$I$10/'[2]NonRes - Report'!$I$22*'[2]NonRes - Report'!$E$10),IF(AND($B11="1 1/2-inch",DO11&gt;'[2]NonRes - Report'!$J$10),('[2]NonRes - Report'!$J$10/'[2]NonRes - Report'!$I$22*'[2]NonRes - Report'!$E$10),IF(AND($B11="2-inch",DO11&gt;'[2]NonRes - Report'!$K$10),('[2]NonRes - Report'!$K$10/'[2]NonRes - Report'!$I$22*'[2]NonRes - Report'!$E$10),IF(AND($B11="3-inch",DO11&gt;'[2]NonRes - Report'!$L$10),('[2]NonRes - Report'!$L$10/'[2]NonRes - Report'!$I$22*'[2]NonRes - Report'!$E$10),IF(AND($B11="4-inch",DO11&gt;'[2]NonRes - Report'!$M$10),('[2]NonRes - Report'!$M$10/'[2]NonRes - Report'!$I$22*'[2]NonRes - Report'!$E$10),IF(AND($B11="6-inch",DO11&gt;'[2]NonRes - Report'!$N$10),('[2]NonRes - Report'!$N$10/'[2]NonRes - Report'!$I$22*'[2]NonRes - Report'!$E$10),AI11/'[2]NonRes - Report'!$I$22*'[2]NonRes - Report'!$E$10)))))))</f>
        <v>40.799999999999997</v>
      </c>
      <c r="AV11" s="40">
        <f>IF(AND($B11="3/4-inch",DP11&gt;'[2]NonRes - Report'!$G$10),('[2]NonRes - Report'!$G$10/'[2]NonRes - Report'!$I$22*'[2]NonRes - Report'!$E$10),IF(AND($B11="1-inch",DP11&gt;'[2]NonRes - Report'!$I$10),('[2]NonRes - Report'!$I$10/'[2]NonRes - Report'!$I$22*'[2]NonRes - Report'!$E$10),IF(AND($B11="1 1/2-inch",DP11&gt;'[2]NonRes - Report'!$J$10),('[2]NonRes - Report'!$J$10/'[2]NonRes - Report'!$I$22*'[2]NonRes - Report'!$E$10),IF(AND($B11="2-inch",DP11&gt;'[2]NonRes - Report'!$K$10),('[2]NonRes - Report'!$K$10/'[2]NonRes - Report'!$I$22*'[2]NonRes - Report'!$E$10),IF(AND($B11="3-inch",DP11&gt;'[2]NonRes - Report'!$L$10),('[2]NonRes - Report'!$L$10/'[2]NonRes - Report'!$I$22*'[2]NonRes - Report'!$E$10),IF(AND($B11="4-inch",DP11&gt;'[2]NonRes - Report'!$M$10),('[2]NonRes - Report'!$M$10/'[2]NonRes - Report'!$I$22*'[2]NonRes - Report'!$E$10),IF(AND($B11="6-inch",DP11&gt;'[2]NonRes - Report'!$N$10),('[2]NonRes - Report'!$N$10/'[2]NonRes - Report'!$I$22*'[2]NonRes - Report'!$E$10),AJ11/'[2]NonRes - Report'!$I$22*'[2]NonRes - Report'!$E$10)))))))</f>
        <v>40.799999999999997</v>
      </c>
      <c r="AW11" s="40">
        <f>IF(AND($B11="3/4-inch",DQ11&gt;'[2]NonRes - Report'!$G$10),('[2]NonRes - Report'!$G$10/'[2]NonRes - Report'!$I$22*'[2]NonRes - Report'!$E$10),IF(AND($B11="1-inch",DQ11&gt;'[2]NonRes - Report'!$I$10),('[2]NonRes - Report'!$I$10/'[2]NonRes - Report'!$I$22*'[2]NonRes - Report'!$E$10),IF(AND($B11="1 1/2-inch",DQ11&gt;'[2]NonRes - Report'!$J$10),('[2]NonRes - Report'!$J$10/'[2]NonRes - Report'!$I$22*'[2]NonRes - Report'!$E$10),IF(AND($B11="2-inch",DQ11&gt;'[2]NonRes - Report'!$K$10),('[2]NonRes - Report'!$K$10/'[2]NonRes - Report'!$I$22*'[2]NonRes - Report'!$E$10),IF(AND($B11="3-inch",DQ11&gt;'[2]NonRes - Report'!$L$10),('[2]NonRes - Report'!$L$10/'[2]NonRes - Report'!$I$22*'[2]NonRes - Report'!$E$10),IF(AND($B11="4-inch",DQ11&gt;'[2]NonRes - Report'!$M$10),('[2]NonRes - Report'!$M$10/'[2]NonRes - Report'!$I$22*'[2]NonRes - Report'!$E$10),IF(AND($B11="6-inch",DQ11&gt;'[2]NonRes - Report'!$N$10),('[2]NonRes - Report'!$N$10/'[2]NonRes - Report'!$I$22*'[2]NonRes - Report'!$E$10),AK11/'[2]NonRes - Report'!$I$22*'[2]NonRes - Report'!$E$10)))))))</f>
        <v>40.799999999999997</v>
      </c>
      <c r="AX11" s="40">
        <f>IF(AND($B11="3/4-inch",DR11&gt;'[2]NonRes - Report'!$G$10),('[2]NonRes - Report'!$G$10/'[2]NonRes - Report'!$I$22*'[2]NonRes - Report'!$E$10),IF(AND($B11="1-inch",DR11&gt;'[2]NonRes - Report'!$I$10),('[2]NonRes - Report'!$I$10/'[2]NonRes - Report'!$I$22*'[2]NonRes - Report'!$E$10),IF(AND($B11="1 1/2-inch",DR11&gt;'[2]NonRes - Report'!$J$10),('[2]NonRes - Report'!$J$10/'[2]NonRes - Report'!$I$22*'[2]NonRes - Report'!$E$10),IF(AND($B11="2-inch",DR11&gt;'[2]NonRes - Report'!$K$10),('[2]NonRes - Report'!$K$10/'[2]NonRes - Report'!$I$22*'[2]NonRes - Report'!$E$10),IF(AND($B11="3-inch",DR11&gt;'[2]NonRes - Report'!$L$10),('[2]NonRes - Report'!$L$10/'[2]NonRes - Report'!$I$22*'[2]NonRes - Report'!$E$10),IF(AND($B11="4-inch",DR11&gt;'[2]NonRes - Report'!$M$10),('[2]NonRes - Report'!$M$10/'[2]NonRes - Report'!$I$22*'[2]NonRes - Report'!$E$10),IF(AND($B11="6-inch",DR11&gt;'[2]NonRes - Report'!$N$10),('[2]NonRes - Report'!$N$10/'[2]NonRes - Report'!$I$22*'[2]NonRes - Report'!$E$10),AL11/'[2]NonRes - Report'!$I$22*'[2]NonRes - Report'!$E$10)))))))</f>
        <v>40.799999999999997</v>
      </c>
      <c r="AY11" s="40">
        <f>IF(AND($B11="3/4-inch",DS11&gt;'[2]NonRes - Report'!$G$10),('[2]NonRes - Report'!$G$10/'[2]NonRes - Report'!$I$22*'[2]NonRes - Report'!$E$10),IF(AND($B11="1-inch",DS11&gt;'[2]NonRes - Report'!$I$10),('[2]NonRes - Report'!$I$10/'[2]NonRes - Report'!$I$22*'[2]NonRes - Report'!$E$10),IF(AND($B11="1 1/2-inch",DS11&gt;'[2]NonRes - Report'!$J$10),('[2]NonRes - Report'!$J$10/'[2]NonRes - Report'!$I$22*'[2]NonRes - Report'!$E$10),IF(AND($B11="2-inch",DS11&gt;'[2]NonRes - Report'!$K$10),('[2]NonRes - Report'!$K$10/'[2]NonRes - Report'!$I$22*'[2]NonRes - Report'!$E$10),IF(AND($B11="3-inch",DS11&gt;'[2]NonRes - Report'!$L$10),('[2]NonRes - Report'!$L$10/'[2]NonRes - Report'!$I$22*'[2]NonRes - Report'!$E$10),IF(AND($B11="4-inch",DS11&gt;'[2]NonRes - Report'!$M$10),('[2]NonRes - Report'!$M$10/'[2]NonRes - Report'!$I$22*'[2]NonRes - Report'!$E$10),IF(AND($B11="6-inch",DS11&gt;'[2]NonRes - Report'!$N$10),('[2]NonRes - Report'!$N$10/'[2]NonRes - Report'!$I$22*'[2]NonRes - Report'!$E$10),AM11/'[2]NonRes - Report'!$I$22*'[2]NonRes - Report'!$E$10)))))))</f>
        <v>40.799999999999997</v>
      </c>
      <c r="AZ11" s="40">
        <f>IF(AND($B11="3/4-inch",DT11&gt;'[2]NonRes - Report'!$G$10),('[2]NonRes - Report'!$G$10/'[2]NonRes - Report'!$I$22*'[2]NonRes - Report'!$E$10),IF(AND($B11="1-inch",DT11&gt;'[2]NonRes - Report'!$I$10),('[2]NonRes - Report'!$I$10/'[2]NonRes - Report'!$I$22*'[2]NonRes - Report'!$E$10),IF(AND($B11="1 1/2-inch",DT11&gt;'[2]NonRes - Report'!$J$10),('[2]NonRes - Report'!$J$10/'[2]NonRes - Report'!$I$22*'[2]NonRes - Report'!$E$10),IF(AND($B11="2-inch",DT11&gt;'[2]NonRes - Report'!$K$10),('[2]NonRes - Report'!$K$10/'[2]NonRes - Report'!$I$22*'[2]NonRes - Report'!$E$10),IF(AND($B11="3-inch",DT11&gt;'[2]NonRes - Report'!$L$10),('[2]NonRes - Report'!$L$10/'[2]NonRes - Report'!$I$22*'[2]NonRes - Report'!$E$10),IF(AND($B11="4-inch",DT11&gt;'[2]NonRes - Report'!$M$10),('[2]NonRes - Report'!$M$10/'[2]NonRes - Report'!$I$22*'[2]NonRes - Report'!$E$10),IF(AND($B11="6-inch",DT11&gt;'[2]NonRes - Report'!$N$10),('[2]NonRes - Report'!$N$10/'[2]NonRes - Report'!$I$22*'[2]NonRes - Report'!$E$10),AN11/'[2]NonRes - Report'!$I$22*'[2]NonRes - Report'!$E$10)))))))</f>
        <v>40.799999999999997</v>
      </c>
      <c r="BA11" s="41">
        <f>IF(AND($B11="3/4-inch",DU11&gt;'[2]NonRes - Report'!$G$10),('[2]NonRes - Report'!$G$10/'[2]NonRes - Report'!$I$22*'[2]NonRes - Report'!$E$10),IF(AND($B11="1-inch",DU11&gt;'[2]NonRes - Report'!$I$10),('[2]NonRes - Report'!$I$10/'[2]NonRes - Report'!$I$22*'[2]NonRes - Report'!$E$10),IF(AND($B11="1 1/2-inch",DU11&gt;'[2]NonRes - Report'!$J$10),('[2]NonRes - Report'!$J$10/'[2]NonRes - Report'!$I$22*'[2]NonRes - Report'!$E$10),IF(AND($B11="2-inch",DU11&gt;'[2]NonRes - Report'!$K$10),('[2]NonRes - Report'!$K$10/'[2]NonRes - Report'!$I$22*'[2]NonRes - Report'!$E$10),IF(AND($B11="3-inch",DU11&gt;'[2]NonRes - Report'!$L$10),('[2]NonRes - Report'!$L$10/'[2]NonRes - Report'!$I$22*'[2]NonRes - Report'!$E$10),IF(AND($B11="4-inch",DU11&gt;'[2]NonRes - Report'!$M$10),('[2]NonRes - Report'!$M$10/'[2]NonRes - Report'!$I$22*'[2]NonRes - Report'!$E$10),IF(AND($B11="6-inch",DU11&gt;'[2]NonRes - Report'!$N$10),('[2]NonRes - Report'!$N$10/'[2]NonRes - Report'!$I$22*'[2]NonRes - Report'!$E$10),AO11/'[2]NonRes - Report'!$I$22*'[2]NonRes - Report'!$E$10)))))))</f>
        <v>0</v>
      </c>
      <c r="BB11" s="38">
        <f>IF(AND($B11="3/4-inch",DJ11&gt;'[2]NonRes - Report'!$G$12),('[2]NonRes - Report'!$G$12-'[2]NonRes - Report'!$G$10),IF(AND($B11="3/4-inch",ABS(DJ11)&gt;'[2]NonRes - Report'!$G$12),-('[2]NonRes - Report'!$G$12-'[2]NonRes - Report'!$G$10),IF(AND($B11="1-inch",DJ11&gt;'[2]NonRes - Report'!$I$12),('[2]NonRes - Report'!$I$12-'[2]NonRes - Report'!$I$10),IF(AND($B11="1-inch",ABS(DJ11)&gt;'[2]NonRes - Report'!$I$12),-('[2]NonRes - Report'!$I$12-'[2]NonRes - Report'!$I$10),IF(AND($B11="1 1/2-inch",DJ11&gt;'[2]NonRes - Report'!$J$12),('[2]NonRes - Report'!$J$12-'[2]NonRes - Report'!$J$10),IF(AND($B11="1 1/2-inch",ABS(DJ11)&gt;'[2]NonRes - Report'!$J$12),-('[2]NonRes - Report'!$J$12-'[2]NonRes - Report'!$J$10),IF(AND($B11="2-inch",DJ11&gt;'[2]NonRes - Report'!$K$12),('[2]NonRes - Report'!$K$12-'[2]NonRes - Report'!$K$10),IF(AND($B11="2-inch",ABS(DJ11)&gt;'[2]NonRes - Report'!$K$12),-('[2]NonRes - Report'!$K$12-'[2]NonRes - Report'!$K$10),IF(AND($B11="3-inch",DJ11&gt;'[2]NonRes - Report'!$L$12),('[2]NonRes - Report'!$L$12-'[2]NonRes - Report'!$L$10),IF(AND($B11="3-inch",ABS(DJ11)&gt;'[2]NonRes - Report'!$L$12),-('[2]NonRes - Report'!$L$12-'[2]NonRes - Report'!$L$10),IF(AND($B11="4-inch",DJ11&gt;'[2]NonRes - Report'!$M$12),('[2]NonRes - Report'!$M$12-'[2]NonRes - Report'!$M$10),IF(AND($B11="4-inch",ABS(DJ11)&gt;'[2]NonRes - Report'!$M$12),-('[2]NonRes - Report'!$M$12-'[2]NonRes - Report'!$M$10),IF(AND($B11="6-inch",DJ11&gt;'[2]NonRes - Report'!$N$12),('[2]NonRes - Report'!$N$12-'[2]NonRes - Report'!$N$10),IF(AND($B11="6-inch",ABS(DJ11)&gt;'[2]NonRes - Report'!$N$12),-('[2]NonRes - Report'!$N$12-'[2]NonRes - Report'!$N$10),IF(DJ11&lt;0,(+DJ11+AD11),(+DJ11-AD11))))))))))))))))</f>
        <v>19200</v>
      </c>
      <c r="BC11" s="38">
        <f>IF(AND($B11="3/4-inch",DK11&gt;'[2]NonRes - Report'!$G$12),('[2]NonRes - Report'!$G$12-'[2]NonRes - Report'!$G$10),IF(AND($B11="3/4-inch",ABS(DK11)&gt;'[2]NonRes - Report'!$G$12),-('[2]NonRes - Report'!$G$12-'[2]NonRes - Report'!$G$10),IF(AND($B11="1-inch",DK11&gt;'[2]NonRes - Report'!$I$12),('[2]NonRes - Report'!$I$12-'[2]NonRes - Report'!$I$10),IF(AND($B11="1-inch",ABS(DK11)&gt;'[2]NonRes - Report'!$I$12),-('[2]NonRes - Report'!$I$12-'[2]NonRes - Report'!$I$10),IF(AND($B11="1 1/2-inch",DK11&gt;'[2]NonRes - Report'!$J$12),('[2]NonRes - Report'!$J$12-'[2]NonRes - Report'!$J$10),IF(AND($B11="1 1/2-inch",ABS(DK11)&gt;'[2]NonRes - Report'!$J$12),-('[2]NonRes - Report'!$J$12-'[2]NonRes - Report'!$J$10),IF(AND($B11="2-inch",DK11&gt;'[2]NonRes - Report'!$K$12),('[2]NonRes - Report'!$K$12-'[2]NonRes - Report'!$K$10),IF(AND($B11="2-inch",ABS(DK11)&gt;'[2]NonRes - Report'!$K$12),-('[2]NonRes - Report'!$K$12-'[2]NonRes - Report'!$K$10),IF(AND($B11="3-inch",DK11&gt;'[2]NonRes - Report'!$L$12),('[2]NonRes - Report'!$L$12-'[2]NonRes - Report'!$L$10),IF(AND($B11="3-inch",ABS(DK11)&gt;'[2]NonRes - Report'!$L$12),-('[2]NonRes - Report'!$L$12-'[2]NonRes - Report'!$L$10),IF(AND($B11="4-inch",DK11&gt;'[2]NonRes - Report'!$M$12),('[2]NonRes - Report'!$M$12-'[2]NonRes - Report'!$M$10),IF(AND($B11="4-inch",ABS(DK11)&gt;'[2]NonRes - Report'!$M$12),-('[2]NonRes - Report'!$M$12-'[2]NonRes - Report'!$M$10),IF(AND($B11="6-inch",DK11&gt;'[2]NonRes - Report'!$N$12),('[2]NonRes - Report'!$N$12-'[2]NonRes - Report'!$N$10),IF(AND($B11="6-inch",ABS(DK11)&gt;'[2]NonRes - Report'!$N$12),-('[2]NonRes - Report'!$N$12-'[2]NonRes - Report'!$N$10),IF(DK11&lt;0,(+DK11+AE11),(+DK11-AE11))))))))))))))))</f>
        <v>19200</v>
      </c>
      <c r="BD11" s="38">
        <f>IF(AND($B11="3/4-inch",DL11&gt;'[2]NonRes - Report'!$G$12),('[2]NonRes - Report'!$G$12-'[2]NonRes - Report'!$G$10),IF(AND($B11="3/4-inch",ABS(DL11)&gt;'[2]NonRes - Report'!$G$12),-('[2]NonRes - Report'!$G$12-'[2]NonRes - Report'!$G$10),IF(AND($B11="1-inch",DL11&gt;'[2]NonRes - Report'!$I$12),('[2]NonRes - Report'!$I$12-'[2]NonRes - Report'!$I$10),IF(AND($B11="1-inch",ABS(DL11)&gt;'[2]NonRes - Report'!$I$12),-('[2]NonRes - Report'!$I$12-'[2]NonRes - Report'!$I$10),IF(AND($B11="1 1/2-inch",DL11&gt;'[2]NonRes - Report'!$J$12),('[2]NonRes - Report'!$J$12-'[2]NonRes - Report'!$J$10),IF(AND($B11="1 1/2-inch",ABS(DL11)&gt;'[2]NonRes - Report'!$J$12),-('[2]NonRes - Report'!$J$12-'[2]NonRes - Report'!$J$10),IF(AND($B11="2-inch",DL11&gt;'[2]NonRes - Report'!$K$12),('[2]NonRes - Report'!$K$12-'[2]NonRes - Report'!$K$10),IF(AND($B11="2-inch",ABS(DL11)&gt;'[2]NonRes - Report'!$K$12),-('[2]NonRes - Report'!$K$12-'[2]NonRes - Report'!$K$10),IF(AND($B11="3-inch",DL11&gt;'[2]NonRes - Report'!$L$12),('[2]NonRes - Report'!$L$12-'[2]NonRes - Report'!$L$10),IF(AND($B11="3-inch",ABS(DL11)&gt;'[2]NonRes - Report'!$L$12),-('[2]NonRes - Report'!$L$12-'[2]NonRes - Report'!$L$10),IF(AND($B11="4-inch",DL11&gt;'[2]NonRes - Report'!$M$12),('[2]NonRes - Report'!$M$12-'[2]NonRes - Report'!$M$10),IF(AND($B11="4-inch",ABS(DL11)&gt;'[2]NonRes - Report'!$M$12),-('[2]NonRes - Report'!$M$12-'[2]NonRes - Report'!$M$10),IF(AND($B11="6-inch",DL11&gt;'[2]NonRes - Report'!$N$12),('[2]NonRes - Report'!$N$12-'[2]NonRes - Report'!$N$10),IF(AND($B11="6-inch",ABS(DL11)&gt;'[2]NonRes - Report'!$N$12),-('[2]NonRes - Report'!$N$12-'[2]NonRes - Report'!$N$10),IF(DL11&lt;0,(+DL11+AF11),(+DL11-AF11))))))))))))))))</f>
        <v>19200</v>
      </c>
      <c r="BE11" s="38">
        <f>IF(AND($B11="3/4-inch",DM11&gt;'[2]NonRes - Report'!$G$12),('[2]NonRes - Report'!$G$12-'[2]NonRes - Report'!$G$10),IF(AND($B11="3/4-inch",ABS(DM11)&gt;'[2]NonRes - Report'!$G$12),-('[2]NonRes - Report'!$G$12-'[2]NonRes - Report'!$G$10),IF(AND($B11="1-inch",DM11&gt;'[2]NonRes - Report'!$I$12),('[2]NonRes - Report'!$I$12-'[2]NonRes - Report'!$I$10),IF(AND($B11="1-inch",ABS(DM11)&gt;'[2]NonRes - Report'!$I$12),-('[2]NonRes - Report'!$I$12-'[2]NonRes - Report'!$I$10),IF(AND($B11="1 1/2-inch",DM11&gt;'[2]NonRes - Report'!$J$12),('[2]NonRes - Report'!$J$12-'[2]NonRes - Report'!$J$10),IF(AND($B11="1 1/2-inch",ABS(DM11)&gt;'[2]NonRes - Report'!$J$12),-('[2]NonRes - Report'!$J$12-'[2]NonRes - Report'!$J$10),IF(AND($B11="2-inch",DM11&gt;'[2]NonRes - Report'!$K$12),('[2]NonRes - Report'!$K$12-'[2]NonRes - Report'!$K$10),IF(AND($B11="2-inch",ABS(DM11)&gt;'[2]NonRes - Report'!$K$12),-('[2]NonRes - Report'!$K$12-'[2]NonRes - Report'!$K$10),IF(AND($B11="3-inch",DM11&gt;'[2]NonRes - Report'!$L$12),('[2]NonRes - Report'!$L$12-'[2]NonRes - Report'!$L$10),IF(AND($B11="3-inch",ABS(DM11)&gt;'[2]NonRes - Report'!$L$12),-('[2]NonRes - Report'!$L$12-'[2]NonRes - Report'!$L$10),IF(AND($B11="4-inch",DM11&gt;'[2]NonRes - Report'!$M$12),('[2]NonRes - Report'!$M$12-'[2]NonRes - Report'!$M$10),IF(AND($B11="4-inch",ABS(DM11)&gt;'[2]NonRes - Report'!$M$12),-('[2]NonRes - Report'!$M$12-'[2]NonRes - Report'!$M$10),IF(AND($B11="6-inch",DM11&gt;'[2]NonRes - Report'!$N$12),('[2]NonRes - Report'!$N$12-'[2]NonRes - Report'!$N$10),IF(AND($B11="6-inch",ABS(DM11)&gt;'[2]NonRes - Report'!$N$12),-('[2]NonRes - Report'!$N$12-'[2]NonRes - Report'!$N$10),IF(DM11&lt;0,(+DM11+AG11),(+DM11-AG11))))))))))))))))</f>
        <v>19200</v>
      </c>
      <c r="BF11" s="38">
        <f>IF(AND($B11="3/4-inch",DN11&gt;'[2]NonRes - Report'!$G$12),('[2]NonRes - Report'!$G$12-'[2]NonRes - Report'!$G$10),IF(AND($B11="3/4-inch",ABS(DN11)&gt;'[2]NonRes - Report'!$G$12),-('[2]NonRes - Report'!$G$12-'[2]NonRes - Report'!$G$10),IF(AND($B11="1-inch",DN11&gt;'[2]NonRes - Report'!$I$12),('[2]NonRes - Report'!$I$12-'[2]NonRes - Report'!$I$10),IF(AND($B11="1-inch",ABS(DN11)&gt;'[2]NonRes - Report'!$I$12),-('[2]NonRes - Report'!$I$12-'[2]NonRes - Report'!$I$10),IF(AND($B11="1 1/2-inch",DN11&gt;'[2]NonRes - Report'!$J$12),('[2]NonRes - Report'!$J$12-'[2]NonRes - Report'!$J$10),IF(AND($B11="1 1/2-inch",ABS(DN11)&gt;'[2]NonRes - Report'!$J$12),-('[2]NonRes - Report'!$J$12-'[2]NonRes - Report'!$J$10),IF(AND($B11="2-inch",DN11&gt;'[2]NonRes - Report'!$K$12),('[2]NonRes - Report'!$K$12-'[2]NonRes - Report'!$K$10),IF(AND($B11="2-inch",ABS(DN11)&gt;'[2]NonRes - Report'!$K$12),-('[2]NonRes - Report'!$K$12-'[2]NonRes - Report'!$K$10),IF(AND($B11="3-inch",DN11&gt;'[2]NonRes - Report'!$L$12),('[2]NonRes - Report'!$L$12-'[2]NonRes - Report'!$L$10),IF(AND($B11="3-inch",ABS(DN11)&gt;'[2]NonRes - Report'!$L$12),-('[2]NonRes - Report'!$L$12-'[2]NonRes - Report'!$L$10),IF(AND($B11="4-inch",DN11&gt;'[2]NonRes - Report'!$M$12),('[2]NonRes - Report'!$M$12-'[2]NonRes - Report'!$M$10),IF(AND($B11="4-inch",ABS(DN11)&gt;'[2]NonRes - Report'!$M$12),-('[2]NonRes - Report'!$M$12-'[2]NonRes - Report'!$M$10),IF(AND($B11="6-inch",DN11&gt;'[2]NonRes - Report'!$N$12),('[2]NonRes - Report'!$N$12-'[2]NonRes - Report'!$N$10),IF(AND($B11="6-inch",ABS(DN11)&gt;'[2]NonRes - Report'!$N$12),-('[2]NonRes - Report'!$N$12-'[2]NonRes - Report'!$N$10),IF(DN11&lt;0,(+DN11+AH11),(+DN11-AH11))))))))))))))))</f>
        <v>19200</v>
      </c>
      <c r="BG11" s="38">
        <f>IF(AND($B11="3/4-inch",DO11&gt;'[2]NonRes - Report'!$G$12),('[2]NonRes - Report'!$G$12-'[2]NonRes - Report'!$G$10),IF(AND($B11="3/4-inch",ABS(DO11)&gt;'[2]NonRes - Report'!$G$12),-('[2]NonRes - Report'!$G$12-'[2]NonRes - Report'!$G$10),IF(AND($B11="1-inch",DO11&gt;'[2]NonRes - Report'!$I$12),('[2]NonRes - Report'!$I$12-'[2]NonRes - Report'!$I$10),IF(AND($B11="1-inch",ABS(DO11)&gt;'[2]NonRes - Report'!$I$12),-('[2]NonRes - Report'!$I$12-'[2]NonRes - Report'!$I$10),IF(AND($B11="1 1/2-inch",DO11&gt;'[2]NonRes - Report'!$J$12),('[2]NonRes - Report'!$J$12-'[2]NonRes - Report'!$J$10),IF(AND($B11="1 1/2-inch",ABS(DO11)&gt;'[2]NonRes - Report'!$J$12),-('[2]NonRes - Report'!$J$12-'[2]NonRes - Report'!$J$10),IF(AND($B11="2-inch",DO11&gt;'[2]NonRes - Report'!$K$12),('[2]NonRes - Report'!$K$12-'[2]NonRes - Report'!$K$10),IF(AND($B11="2-inch",ABS(DO11)&gt;'[2]NonRes - Report'!$K$12),-('[2]NonRes - Report'!$K$12-'[2]NonRes - Report'!$K$10),IF(AND($B11="3-inch",DO11&gt;'[2]NonRes - Report'!$L$12),('[2]NonRes - Report'!$L$12-'[2]NonRes - Report'!$L$10),IF(AND($B11="3-inch",ABS(DO11)&gt;'[2]NonRes - Report'!$L$12),-('[2]NonRes - Report'!$L$12-'[2]NonRes - Report'!$L$10),IF(AND($B11="4-inch",DO11&gt;'[2]NonRes - Report'!$M$12),('[2]NonRes - Report'!$M$12-'[2]NonRes - Report'!$M$10),IF(AND($B11="4-inch",ABS(DO11)&gt;'[2]NonRes - Report'!$M$12),-('[2]NonRes - Report'!$M$12-'[2]NonRes - Report'!$M$10),IF(AND($B11="6-inch",DO11&gt;'[2]NonRes - Report'!$N$12),('[2]NonRes - Report'!$N$12-'[2]NonRes - Report'!$N$10),IF(AND($B11="6-inch",ABS(DO11)&gt;'[2]NonRes - Report'!$N$12),-('[2]NonRes - Report'!$N$12-'[2]NonRes - Report'!$N$10),IF(DO11&lt;0,(+DO11+AI11),(+DO11-AI11))))))))))))))))</f>
        <v>19200</v>
      </c>
      <c r="BH11" s="38">
        <f>IF(AND($B11="3/4-inch",DP11&gt;'[2]NonRes - Report'!$G$12),('[2]NonRes - Report'!$G$12-'[2]NonRes - Report'!$G$10),IF(AND($B11="3/4-inch",ABS(DP11)&gt;'[2]NonRes - Report'!$G$12),-('[2]NonRes - Report'!$G$12-'[2]NonRes - Report'!$G$10),IF(AND($B11="1-inch",DP11&gt;'[2]NonRes - Report'!$I$12),('[2]NonRes - Report'!$I$12-'[2]NonRes - Report'!$I$10),IF(AND($B11="1-inch",ABS(DP11)&gt;'[2]NonRes - Report'!$I$12),-('[2]NonRes - Report'!$I$12-'[2]NonRes - Report'!$I$10),IF(AND($B11="1 1/2-inch",DP11&gt;'[2]NonRes - Report'!$J$12),('[2]NonRes - Report'!$J$12-'[2]NonRes - Report'!$J$10),IF(AND($B11="1 1/2-inch",ABS(DP11)&gt;'[2]NonRes - Report'!$J$12),-('[2]NonRes - Report'!$J$12-'[2]NonRes - Report'!$J$10),IF(AND($B11="2-inch",DP11&gt;'[2]NonRes - Report'!$K$12),('[2]NonRes - Report'!$K$12-'[2]NonRes - Report'!$K$10),IF(AND($B11="2-inch",ABS(DP11)&gt;'[2]NonRes - Report'!$K$12),-('[2]NonRes - Report'!$K$12-'[2]NonRes - Report'!$K$10),IF(AND($B11="3-inch",DP11&gt;'[2]NonRes - Report'!$L$12),('[2]NonRes - Report'!$L$12-'[2]NonRes - Report'!$L$10),IF(AND($B11="3-inch",ABS(DP11)&gt;'[2]NonRes - Report'!$L$12),-('[2]NonRes - Report'!$L$12-'[2]NonRes - Report'!$L$10),IF(AND($B11="4-inch",DP11&gt;'[2]NonRes - Report'!$M$12),('[2]NonRes - Report'!$M$12-'[2]NonRes - Report'!$M$10),IF(AND($B11="4-inch",ABS(DP11)&gt;'[2]NonRes - Report'!$M$12),-('[2]NonRes - Report'!$M$12-'[2]NonRes - Report'!$M$10),IF(AND($B11="6-inch",DP11&gt;'[2]NonRes - Report'!$N$12),('[2]NonRes - Report'!$N$12-'[2]NonRes - Report'!$N$10),IF(AND($B11="6-inch",ABS(DP11)&gt;'[2]NonRes - Report'!$N$12),-('[2]NonRes - Report'!$N$12-'[2]NonRes - Report'!$N$10),IF(DP11&lt;0,(+DP11+AJ11),(+DP11-AJ11))))))))))))))))</f>
        <v>19200</v>
      </c>
      <c r="BI11" s="38">
        <f>IF(AND($B11="3/4-inch",DQ11&gt;'[2]NonRes - Report'!$G$12),('[2]NonRes - Report'!$G$12-'[2]NonRes - Report'!$G$10),IF(AND($B11="3/4-inch",ABS(DQ11)&gt;'[2]NonRes - Report'!$G$12),-('[2]NonRes - Report'!$G$12-'[2]NonRes - Report'!$G$10),IF(AND($B11="1-inch",DQ11&gt;'[2]NonRes - Report'!$I$12),('[2]NonRes - Report'!$I$12-'[2]NonRes - Report'!$I$10),IF(AND($B11="1-inch",ABS(DQ11)&gt;'[2]NonRes - Report'!$I$12),-('[2]NonRes - Report'!$I$12-'[2]NonRes - Report'!$I$10),IF(AND($B11="1 1/2-inch",DQ11&gt;'[2]NonRes - Report'!$J$12),('[2]NonRes - Report'!$J$12-'[2]NonRes - Report'!$J$10),IF(AND($B11="1 1/2-inch",ABS(DQ11)&gt;'[2]NonRes - Report'!$J$12),-('[2]NonRes - Report'!$J$12-'[2]NonRes - Report'!$J$10),IF(AND($B11="2-inch",DQ11&gt;'[2]NonRes - Report'!$K$12),('[2]NonRes - Report'!$K$12-'[2]NonRes - Report'!$K$10),IF(AND($B11="2-inch",ABS(DQ11)&gt;'[2]NonRes - Report'!$K$12),-('[2]NonRes - Report'!$K$12-'[2]NonRes - Report'!$K$10),IF(AND($B11="3-inch",DQ11&gt;'[2]NonRes - Report'!$L$12),('[2]NonRes - Report'!$L$12-'[2]NonRes - Report'!$L$10),IF(AND($B11="3-inch",ABS(DQ11)&gt;'[2]NonRes - Report'!$L$12),-('[2]NonRes - Report'!$L$12-'[2]NonRes - Report'!$L$10),IF(AND($B11="4-inch",DQ11&gt;'[2]NonRes - Report'!$M$12),('[2]NonRes - Report'!$M$12-'[2]NonRes - Report'!$M$10),IF(AND($B11="4-inch",ABS(DQ11)&gt;'[2]NonRes - Report'!$M$12),-('[2]NonRes - Report'!$M$12-'[2]NonRes - Report'!$M$10),IF(AND($B11="6-inch",DQ11&gt;'[2]NonRes - Report'!$N$12),('[2]NonRes - Report'!$N$12-'[2]NonRes - Report'!$N$10),IF(AND($B11="6-inch",ABS(DQ11)&gt;'[2]NonRes - Report'!$N$12),-('[2]NonRes - Report'!$N$12-'[2]NonRes - Report'!$N$10),IF(DQ11&lt;0,(+DQ11+AK11),(+DQ11-AK11))))))))))))))))</f>
        <v>19200</v>
      </c>
      <c r="BJ11" s="38">
        <f>IF(AND($B11="3/4-inch",DR11&gt;'[2]NonRes - Report'!$G$12),('[2]NonRes - Report'!$G$12-'[2]NonRes - Report'!$G$10),IF(AND($B11="3/4-inch",ABS(DR11)&gt;'[2]NonRes - Report'!$G$12),-('[2]NonRes - Report'!$G$12-'[2]NonRes - Report'!$G$10),IF(AND($B11="1-inch",DR11&gt;'[2]NonRes - Report'!$I$12),('[2]NonRes - Report'!$I$12-'[2]NonRes - Report'!$I$10),IF(AND($B11="1-inch",ABS(DR11)&gt;'[2]NonRes - Report'!$I$12),-('[2]NonRes - Report'!$I$12-'[2]NonRes - Report'!$I$10),IF(AND($B11="1 1/2-inch",DR11&gt;'[2]NonRes - Report'!$J$12),('[2]NonRes - Report'!$J$12-'[2]NonRes - Report'!$J$10),IF(AND($B11="1 1/2-inch",ABS(DR11)&gt;'[2]NonRes - Report'!$J$12),-('[2]NonRes - Report'!$J$12-'[2]NonRes - Report'!$J$10),IF(AND($B11="2-inch",DR11&gt;'[2]NonRes - Report'!$K$12),('[2]NonRes - Report'!$K$12-'[2]NonRes - Report'!$K$10),IF(AND($B11="2-inch",ABS(DR11)&gt;'[2]NonRes - Report'!$K$12),-('[2]NonRes - Report'!$K$12-'[2]NonRes - Report'!$K$10),IF(AND($B11="3-inch",DR11&gt;'[2]NonRes - Report'!$L$12),('[2]NonRes - Report'!$L$12-'[2]NonRes - Report'!$L$10),IF(AND($B11="3-inch",ABS(DR11)&gt;'[2]NonRes - Report'!$L$12),-('[2]NonRes - Report'!$L$12-'[2]NonRes - Report'!$L$10),IF(AND($B11="4-inch",DR11&gt;'[2]NonRes - Report'!$M$12),('[2]NonRes - Report'!$M$12-'[2]NonRes - Report'!$M$10),IF(AND($B11="4-inch",ABS(DR11)&gt;'[2]NonRes - Report'!$M$12),-('[2]NonRes - Report'!$M$12-'[2]NonRes - Report'!$M$10),IF(AND($B11="6-inch",DR11&gt;'[2]NonRes - Report'!$N$12),('[2]NonRes - Report'!$N$12-'[2]NonRes - Report'!$N$10),IF(AND($B11="6-inch",ABS(DR11)&gt;'[2]NonRes - Report'!$N$12),-('[2]NonRes - Report'!$N$12-'[2]NonRes - Report'!$N$10),IF(DR11&lt;0,(+DR11+AL11),(+DR11-AL11))))))))))))))))</f>
        <v>19200</v>
      </c>
      <c r="BK11" s="38">
        <f>IF(AND($B11="3/4-inch",DS11&gt;'[2]NonRes - Report'!$G$12),('[2]NonRes - Report'!$G$12-'[2]NonRes - Report'!$G$10),IF(AND($B11="3/4-inch",ABS(DS11)&gt;'[2]NonRes - Report'!$G$12),-('[2]NonRes - Report'!$G$12-'[2]NonRes - Report'!$G$10),IF(AND($B11="1-inch",DS11&gt;'[2]NonRes - Report'!$I$12),('[2]NonRes - Report'!$I$12-'[2]NonRes - Report'!$I$10),IF(AND($B11="1-inch",ABS(DS11)&gt;'[2]NonRes - Report'!$I$12),-('[2]NonRes - Report'!$I$12-'[2]NonRes - Report'!$I$10),IF(AND($B11="1 1/2-inch",DS11&gt;'[2]NonRes - Report'!$J$12),('[2]NonRes - Report'!$J$12-'[2]NonRes - Report'!$J$10),IF(AND($B11="1 1/2-inch",ABS(DS11)&gt;'[2]NonRes - Report'!$J$12),-('[2]NonRes - Report'!$J$12-'[2]NonRes - Report'!$J$10),IF(AND($B11="2-inch",DS11&gt;'[2]NonRes - Report'!$K$12),('[2]NonRes - Report'!$K$12-'[2]NonRes - Report'!$K$10),IF(AND($B11="2-inch",ABS(DS11)&gt;'[2]NonRes - Report'!$K$12),-('[2]NonRes - Report'!$K$12-'[2]NonRes - Report'!$K$10),IF(AND($B11="3-inch",DS11&gt;'[2]NonRes - Report'!$L$12),('[2]NonRes - Report'!$L$12-'[2]NonRes - Report'!$L$10),IF(AND($B11="3-inch",ABS(DS11)&gt;'[2]NonRes - Report'!$L$12),-('[2]NonRes - Report'!$L$12-'[2]NonRes - Report'!$L$10),IF(AND($B11="4-inch",DS11&gt;'[2]NonRes - Report'!$M$12),('[2]NonRes - Report'!$M$12-'[2]NonRes - Report'!$M$10),IF(AND($B11="4-inch",ABS(DS11)&gt;'[2]NonRes - Report'!$M$12),-('[2]NonRes - Report'!$M$12-'[2]NonRes - Report'!$M$10),IF(AND($B11="6-inch",DS11&gt;'[2]NonRes - Report'!$N$12),('[2]NonRes - Report'!$N$12-'[2]NonRes - Report'!$N$10),IF(AND($B11="6-inch",ABS(DS11)&gt;'[2]NonRes - Report'!$N$12),-('[2]NonRes - Report'!$N$12-'[2]NonRes - Report'!$N$10),IF(DS11&lt;0,(+DS11+AM11),(+DS11-AM11))))))))))))))))</f>
        <v>19200</v>
      </c>
      <c r="BL11" s="38">
        <f>IF(AND($B11="3/4-inch",DT11&gt;'[2]NonRes - Report'!$G$12),('[2]NonRes - Report'!$G$12-'[2]NonRes - Report'!$G$10),IF(AND($B11="3/4-inch",ABS(DT11)&gt;'[2]NonRes - Report'!$G$12),-('[2]NonRes - Report'!$G$12-'[2]NonRes - Report'!$G$10),IF(AND($B11="1-inch",DT11&gt;'[2]NonRes - Report'!$I$12),('[2]NonRes - Report'!$I$12-'[2]NonRes - Report'!$I$10),IF(AND($B11="1-inch",ABS(DT11)&gt;'[2]NonRes - Report'!$I$12),-('[2]NonRes - Report'!$I$12-'[2]NonRes - Report'!$I$10),IF(AND($B11="1 1/2-inch",DT11&gt;'[2]NonRes - Report'!$J$12),('[2]NonRes - Report'!$J$12-'[2]NonRes - Report'!$J$10),IF(AND($B11="1 1/2-inch",ABS(DT11)&gt;'[2]NonRes - Report'!$J$12),-('[2]NonRes - Report'!$J$12-'[2]NonRes - Report'!$J$10),IF(AND($B11="2-inch",DT11&gt;'[2]NonRes - Report'!$K$12),('[2]NonRes - Report'!$K$12-'[2]NonRes - Report'!$K$10),IF(AND($B11="2-inch",ABS(DT11)&gt;'[2]NonRes - Report'!$K$12),-('[2]NonRes - Report'!$K$12-'[2]NonRes - Report'!$K$10),IF(AND($B11="3-inch",DT11&gt;'[2]NonRes - Report'!$L$12),('[2]NonRes - Report'!$L$12-'[2]NonRes - Report'!$L$10),IF(AND($B11="3-inch",ABS(DT11)&gt;'[2]NonRes - Report'!$L$12),-('[2]NonRes - Report'!$L$12-'[2]NonRes - Report'!$L$10),IF(AND($B11="4-inch",DT11&gt;'[2]NonRes - Report'!$M$12),('[2]NonRes - Report'!$M$12-'[2]NonRes - Report'!$M$10),IF(AND($B11="4-inch",ABS(DT11)&gt;'[2]NonRes - Report'!$M$12),-('[2]NonRes - Report'!$M$12-'[2]NonRes - Report'!$M$10),IF(AND($B11="6-inch",DT11&gt;'[2]NonRes - Report'!$N$12),('[2]NonRes - Report'!$N$12-'[2]NonRes - Report'!$N$10),IF(AND($B11="6-inch",ABS(DT11)&gt;'[2]NonRes - Report'!$N$12),-('[2]NonRes - Report'!$N$12-'[2]NonRes - Report'!$N$10),IF(DT11&lt;0,(+DT11+AN11),(+DT11-AN11))))))))))))))))</f>
        <v>19200</v>
      </c>
      <c r="BM11" s="39">
        <f>IF(AND($B11="3/4-inch",DU11&gt;'[2]NonRes - Report'!$G$12),('[2]NonRes - Report'!$G$12-'[2]NonRes - Report'!$G$10),IF(AND($B11="3/4-inch",ABS(DU11)&gt;'[2]NonRes - Report'!$G$12),-('[2]NonRes - Report'!$G$12-'[2]NonRes - Report'!$G$10),IF(AND($B11="1-inch",DU11&gt;'[2]NonRes - Report'!$I$12),('[2]NonRes - Report'!$I$12-'[2]NonRes - Report'!$I$10),IF(AND($B11="1-inch",ABS(DU11)&gt;'[2]NonRes - Report'!$I$12),-('[2]NonRes - Report'!$I$12-'[2]NonRes - Report'!$I$10),IF(AND($B11="1 1/2-inch",DU11&gt;'[2]NonRes - Report'!$J$12),('[2]NonRes - Report'!$J$12-'[2]NonRes - Report'!$J$10),IF(AND($B11="1 1/2-inch",ABS(DU11)&gt;'[2]NonRes - Report'!$J$12),-('[2]NonRes - Report'!$J$12-'[2]NonRes - Report'!$J$10),IF(AND($B11="2-inch",DU11&gt;'[2]NonRes - Report'!$K$12),('[2]NonRes - Report'!$K$12-'[2]NonRes - Report'!$K$10),IF(AND($B11="2-inch",ABS(DU11)&gt;'[2]NonRes - Report'!$K$12),-('[2]NonRes - Report'!$K$12-'[2]NonRes - Report'!$K$10),IF(AND($B11="3-inch",DU11&gt;'[2]NonRes - Report'!$L$12),('[2]NonRes - Report'!$L$12-'[2]NonRes - Report'!$L$10),IF(AND($B11="3-inch",ABS(DU11)&gt;'[2]NonRes - Report'!$L$12),-('[2]NonRes - Report'!$L$12-'[2]NonRes - Report'!$L$10),IF(AND($B11="4-inch",DU11&gt;'[2]NonRes - Report'!$M$12),('[2]NonRes - Report'!$M$12-'[2]NonRes - Report'!$M$10),IF(AND($B11="4-inch",ABS(DU11)&gt;'[2]NonRes - Report'!$M$12),-('[2]NonRes - Report'!$M$12-'[2]NonRes - Report'!$M$10),IF(AND($B11="6-inch",DU11&gt;'[2]NonRes - Report'!$N$12),('[2]NonRes - Report'!$N$12-'[2]NonRes - Report'!$N$10),IF(AND($B11="6-inch",ABS(DU11)&gt;'[2]NonRes - Report'!$N$12),-('[2]NonRes - Report'!$N$12-'[2]NonRes - Report'!$N$10),IF(DU11&lt;0,(+DU11+AO11),(+DU11-AO11))))))))))))))))</f>
        <v>0</v>
      </c>
      <c r="BN11" s="40">
        <f>IF(AND($B11="3/4-inch",DJ11&gt;'[2]NonRes - Report'!$G$12),(('[2]NonRes - Report'!$G$12-'[2]NonRes - Report'!$G$10)/'[2]NonRes - Report'!$I$22*'[2]NonRes - Report'!$E$12),IF(AND($B11="1-inch",DJ11&gt;'[2]NonRes - Report'!$I$12),(('[2]NonRes - Report'!$I$12-'[2]NonRes - Report'!$I$10)/'[2]NonRes - Report'!$I$22*'[2]NonRes - Report'!$E$12),IF(AND($B11="1 1/2-inch",DJ11&gt;'[2]NonRes - Report'!$J$12),(('[2]NonRes - Report'!$J$12-'[2]NonRes - Report'!$J$10)/'[2]NonRes - Report'!$I$22*'[2]NonRes - Report'!$E$12),IF(AND($B11="2-inch",DJ11&gt;'[2]NonRes - Report'!$K$12),(('[2]NonRes - Report'!$K$12-'[2]NonRes - Report'!$K$10)/'[2]NonRes - Report'!$I$22*'[2]NonRes - Report'!$E$12),IF(AND($B11="3-inch",DJ11&gt;'[2]NonRes - Report'!$L$12),(('[2]NonRes - Report'!$L$12-'[2]NonRes - Report'!$L$10)/'[2]NonRes - Report'!$I$22*'[2]NonRes - Report'!$E$12),IF(AND($B11="4-inch",DJ11&gt;'[2]NonRes - Report'!$M$12),(('[2]NonRes - Report'!$M$12-'[2]NonRes - Report'!$M$10)/'[2]NonRes - Report'!$I$22*'[2]NonRes - Report'!$E$12),IF(AND($B11="6-inch",DJ11&gt;'[2]NonRes - Report'!$N$12),(('[2]NonRes - Report'!$N$12-'[2]NonRes - Report'!$N$10)/'[2]NonRes - Report'!$I$22*'[2]NonRes - Report'!$E$12),BB11/'[2]NonRes - Report'!$I$22*'[2]NonRes - Report'!$E$12)))))))</f>
        <v>288</v>
      </c>
      <c r="BO11" s="40">
        <f>IF(AND($B11="3/4-inch",DK11&gt;'[2]NonRes - Report'!$G$12),(('[2]NonRes - Report'!$G$12-'[2]NonRes - Report'!$G$10)/'[2]NonRes - Report'!$I$22*'[2]NonRes - Report'!$E$12),IF(AND($B11="1-inch",DK11&gt;'[2]NonRes - Report'!$I$12),(('[2]NonRes - Report'!$I$12-'[2]NonRes - Report'!$I$10)/'[2]NonRes - Report'!$I$22*'[2]NonRes - Report'!$E$12),IF(AND($B11="1 1/2-inch",DK11&gt;'[2]NonRes - Report'!$J$12),(('[2]NonRes - Report'!$J$12-'[2]NonRes - Report'!$J$10)/'[2]NonRes - Report'!$I$22*'[2]NonRes - Report'!$E$12),IF(AND($B11="2-inch",DK11&gt;'[2]NonRes - Report'!$K$12),(('[2]NonRes - Report'!$K$12-'[2]NonRes - Report'!$K$10)/'[2]NonRes - Report'!$I$22*'[2]NonRes - Report'!$E$12),IF(AND($B11="3-inch",DK11&gt;'[2]NonRes - Report'!$L$12),(('[2]NonRes - Report'!$L$12-'[2]NonRes - Report'!$L$10)/'[2]NonRes - Report'!$I$22*'[2]NonRes - Report'!$E$12),IF(AND($B11="4-inch",DK11&gt;'[2]NonRes - Report'!$M$12),(('[2]NonRes - Report'!$M$12-'[2]NonRes - Report'!$M$10)/'[2]NonRes - Report'!$I$22*'[2]NonRes - Report'!$E$12),IF(AND($B11="6-inch",DK11&gt;'[2]NonRes - Report'!$N$12),(('[2]NonRes - Report'!$N$12-'[2]NonRes - Report'!$N$10)/'[2]NonRes - Report'!$I$22*'[2]NonRes - Report'!$E$12),BC11/'[2]NonRes - Report'!$I$22*'[2]NonRes - Report'!$E$12)))))))</f>
        <v>288</v>
      </c>
      <c r="BP11" s="40">
        <f>IF(AND($B11="3/4-inch",DL11&gt;'[2]NonRes - Report'!$G$12),(('[2]NonRes - Report'!$G$12-'[2]NonRes - Report'!$G$10)/'[2]NonRes - Report'!$I$22*'[2]NonRes - Report'!$E$12),IF(AND($B11="1-inch",DL11&gt;'[2]NonRes - Report'!$I$12),(('[2]NonRes - Report'!$I$12-'[2]NonRes - Report'!$I$10)/'[2]NonRes - Report'!$I$22*'[2]NonRes - Report'!$E$12),IF(AND($B11="1 1/2-inch",DL11&gt;'[2]NonRes - Report'!$J$12),(('[2]NonRes - Report'!$J$12-'[2]NonRes - Report'!$J$10)/'[2]NonRes - Report'!$I$22*'[2]NonRes - Report'!$E$12),IF(AND($B11="2-inch",DL11&gt;'[2]NonRes - Report'!$K$12),(('[2]NonRes - Report'!$K$12-'[2]NonRes - Report'!$K$10)/'[2]NonRes - Report'!$I$22*'[2]NonRes - Report'!$E$12),IF(AND($B11="3-inch",DL11&gt;'[2]NonRes - Report'!$L$12),(('[2]NonRes - Report'!$L$12-'[2]NonRes - Report'!$L$10)/'[2]NonRes - Report'!$I$22*'[2]NonRes - Report'!$E$12),IF(AND($B11="4-inch",DL11&gt;'[2]NonRes - Report'!$M$12),(('[2]NonRes - Report'!$M$12-'[2]NonRes - Report'!$M$10)/'[2]NonRes - Report'!$I$22*'[2]NonRes - Report'!$E$12),IF(AND($B11="6-inch",DL11&gt;'[2]NonRes - Report'!$N$12),(('[2]NonRes - Report'!$N$12-'[2]NonRes - Report'!$N$10)/'[2]NonRes - Report'!$I$22*'[2]NonRes - Report'!$E$12),BD11/'[2]NonRes - Report'!$I$22*'[2]NonRes - Report'!$E$12)))))))</f>
        <v>288</v>
      </c>
      <c r="BQ11" s="40">
        <f>IF(AND($B11="3/4-inch",DM11&gt;'[2]NonRes - Report'!$G$12),(('[2]NonRes - Report'!$G$12-'[2]NonRes - Report'!$G$10)/'[2]NonRes - Report'!$I$22*'[2]NonRes - Report'!$E$12),IF(AND($B11="1-inch",DM11&gt;'[2]NonRes - Report'!$I$12),(('[2]NonRes - Report'!$I$12-'[2]NonRes - Report'!$I$10)/'[2]NonRes - Report'!$I$22*'[2]NonRes - Report'!$E$12),IF(AND($B11="1 1/2-inch",DM11&gt;'[2]NonRes - Report'!$J$12),(('[2]NonRes - Report'!$J$12-'[2]NonRes - Report'!$J$10)/'[2]NonRes - Report'!$I$22*'[2]NonRes - Report'!$E$12),IF(AND($B11="2-inch",DM11&gt;'[2]NonRes - Report'!$K$12),(('[2]NonRes - Report'!$K$12-'[2]NonRes - Report'!$K$10)/'[2]NonRes - Report'!$I$22*'[2]NonRes - Report'!$E$12),IF(AND($B11="3-inch",DM11&gt;'[2]NonRes - Report'!$L$12),(('[2]NonRes - Report'!$L$12-'[2]NonRes - Report'!$L$10)/'[2]NonRes - Report'!$I$22*'[2]NonRes - Report'!$E$12),IF(AND($B11="4-inch",DM11&gt;'[2]NonRes - Report'!$M$12),(('[2]NonRes - Report'!$M$12-'[2]NonRes - Report'!$M$10)/'[2]NonRes - Report'!$I$22*'[2]NonRes - Report'!$E$12),IF(AND($B11="6-inch",DM11&gt;'[2]NonRes - Report'!$N$12),(('[2]NonRes - Report'!$N$12-'[2]NonRes - Report'!$N$10)/'[2]NonRes - Report'!$I$22*'[2]NonRes - Report'!$E$12),BE11/'[2]NonRes - Report'!$I$22*'[2]NonRes - Report'!$E$12)))))))</f>
        <v>288</v>
      </c>
      <c r="BR11" s="40">
        <f>IF(AND($B11="3/4-inch",DN11&gt;'[2]NonRes - Report'!$G$12),(('[2]NonRes - Report'!$G$12-'[2]NonRes - Report'!$G$10)/'[2]NonRes - Report'!$I$22*'[2]NonRes - Report'!$E$12),IF(AND($B11="1-inch",DN11&gt;'[2]NonRes - Report'!$I$12),(('[2]NonRes - Report'!$I$12-'[2]NonRes - Report'!$I$10)/'[2]NonRes - Report'!$I$22*'[2]NonRes - Report'!$E$12),IF(AND($B11="1 1/2-inch",DN11&gt;'[2]NonRes - Report'!$J$12),(('[2]NonRes - Report'!$J$12-'[2]NonRes - Report'!$J$10)/'[2]NonRes - Report'!$I$22*'[2]NonRes - Report'!$E$12),IF(AND($B11="2-inch",DN11&gt;'[2]NonRes - Report'!$K$12),(('[2]NonRes - Report'!$K$12-'[2]NonRes - Report'!$K$10)/'[2]NonRes - Report'!$I$22*'[2]NonRes - Report'!$E$12),IF(AND($B11="3-inch",DN11&gt;'[2]NonRes - Report'!$L$12),(('[2]NonRes - Report'!$L$12-'[2]NonRes - Report'!$L$10)/'[2]NonRes - Report'!$I$22*'[2]NonRes - Report'!$E$12),IF(AND($B11="4-inch",DN11&gt;'[2]NonRes - Report'!$M$12),(('[2]NonRes - Report'!$M$12-'[2]NonRes - Report'!$M$10)/'[2]NonRes - Report'!$I$22*'[2]NonRes - Report'!$E$12),IF(AND($B11="6-inch",DN11&gt;'[2]NonRes - Report'!$N$12),(('[2]NonRes - Report'!$N$12-'[2]NonRes - Report'!$N$10)/'[2]NonRes - Report'!$I$22*'[2]NonRes - Report'!$E$12),BF11/'[2]NonRes - Report'!$I$22*'[2]NonRes - Report'!$E$12)))))))</f>
        <v>288</v>
      </c>
      <c r="BS11" s="40">
        <f>IF(AND($B11="3/4-inch",DO11&gt;'[2]NonRes - Report'!$G$12),(('[2]NonRes - Report'!$G$12-'[2]NonRes - Report'!$G$10)/'[2]NonRes - Report'!$I$22*'[2]NonRes - Report'!$E$12),IF(AND($B11="1-inch",DO11&gt;'[2]NonRes - Report'!$I$12),(('[2]NonRes - Report'!$I$12-'[2]NonRes - Report'!$I$10)/'[2]NonRes - Report'!$I$22*'[2]NonRes - Report'!$E$12),IF(AND($B11="1 1/2-inch",DO11&gt;'[2]NonRes - Report'!$J$12),(('[2]NonRes - Report'!$J$12-'[2]NonRes - Report'!$J$10)/'[2]NonRes - Report'!$I$22*'[2]NonRes - Report'!$E$12),IF(AND($B11="2-inch",DO11&gt;'[2]NonRes - Report'!$K$12),(('[2]NonRes - Report'!$K$12-'[2]NonRes - Report'!$K$10)/'[2]NonRes - Report'!$I$22*'[2]NonRes - Report'!$E$12),IF(AND($B11="3-inch",DO11&gt;'[2]NonRes - Report'!$L$12),(('[2]NonRes - Report'!$L$12-'[2]NonRes - Report'!$L$10)/'[2]NonRes - Report'!$I$22*'[2]NonRes - Report'!$E$12),IF(AND($B11="4-inch",DO11&gt;'[2]NonRes - Report'!$M$12),(('[2]NonRes - Report'!$M$12-'[2]NonRes - Report'!$M$10)/'[2]NonRes - Report'!$I$22*'[2]NonRes - Report'!$E$12),IF(AND($B11="6-inch",DO11&gt;'[2]NonRes - Report'!$N$12),(('[2]NonRes - Report'!$N$12-'[2]NonRes - Report'!$N$10)/'[2]NonRes - Report'!$I$22*'[2]NonRes - Report'!$E$12),BG11/'[2]NonRes - Report'!$I$22*'[2]NonRes - Report'!$E$12)))))))</f>
        <v>288</v>
      </c>
      <c r="BT11" s="40">
        <f>IF(AND($B11="3/4-inch",DP11&gt;'[2]NonRes - Report'!$G$12),(('[2]NonRes - Report'!$G$12-'[2]NonRes - Report'!$G$10)/'[2]NonRes - Report'!$I$22*'[2]NonRes - Report'!$E$12),IF(AND($B11="1-inch",DP11&gt;'[2]NonRes - Report'!$I$12),(('[2]NonRes - Report'!$I$12-'[2]NonRes - Report'!$I$10)/'[2]NonRes - Report'!$I$22*'[2]NonRes - Report'!$E$12),IF(AND($B11="1 1/2-inch",DP11&gt;'[2]NonRes - Report'!$J$12),(('[2]NonRes - Report'!$J$12-'[2]NonRes - Report'!$J$10)/'[2]NonRes - Report'!$I$22*'[2]NonRes - Report'!$E$12),IF(AND($B11="2-inch",DP11&gt;'[2]NonRes - Report'!$K$12),(('[2]NonRes - Report'!$K$12-'[2]NonRes - Report'!$K$10)/'[2]NonRes - Report'!$I$22*'[2]NonRes - Report'!$E$12),IF(AND($B11="3-inch",DP11&gt;'[2]NonRes - Report'!$L$12),(('[2]NonRes - Report'!$L$12-'[2]NonRes - Report'!$L$10)/'[2]NonRes - Report'!$I$22*'[2]NonRes - Report'!$E$12),IF(AND($B11="4-inch",DP11&gt;'[2]NonRes - Report'!$M$12),(('[2]NonRes - Report'!$M$12-'[2]NonRes - Report'!$M$10)/'[2]NonRes - Report'!$I$22*'[2]NonRes - Report'!$E$12),IF(AND($B11="6-inch",DP11&gt;'[2]NonRes - Report'!$N$12),(('[2]NonRes - Report'!$N$12-'[2]NonRes - Report'!$N$10)/'[2]NonRes - Report'!$I$22*'[2]NonRes - Report'!$E$12),BH11/'[2]NonRes - Report'!$I$22*'[2]NonRes - Report'!$E$12)))))))</f>
        <v>288</v>
      </c>
      <c r="BU11" s="40">
        <f>IF(AND($B11="3/4-inch",DQ11&gt;'[2]NonRes - Report'!$G$12),(('[2]NonRes - Report'!$G$12-'[2]NonRes - Report'!$G$10)/'[2]NonRes - Report'!$I$22*'[2]NonRes - Report'!$E$12),IF(AND($B11="1-inch",DQ11&gt;'[2]NonRes - Report'!$I$12),(('[2]NonRes - Report'!$I$12-'[2]NonRes - Report'!$I$10)/'[2]NonRes - Report'!$I$22*'[2]NonRes - Report'!$E$12),IF(AND($B11="1 1/2-inch",DQ11&gt;'[2]NonRes - Report'!$J$12),(('[2]NonRes - Report'!$J$12-'[2]NonRes - Report'!$J$10)/'[2]NonRes - Report'!$I$22*'[2]NonRes - Report'!$E$12),IF(AND($B11="2-inch",DQ11&gt;'[2]NonRes - Report'!$K$12),(('[2]NonRes - Report'!$K$12-'[2]NonRes - Report'!$K$10)/'[2]NonRes - Report'!$I$22*'[2]NonRes - Report'!$E$12),IF(AND($B11="3-inch",DQ11&gt;'[2]NonRes - Report'!$L$12),(('[2]NonRes - Report'!$L$12-'[2]NonRes - Report'!$L$10)/'[2]NonRes - Report'!$I$22*'[2]NonRes - Report'!$E$12),IF(AND($B11="4-inch",DQ11&gt;'[2]NonRes - Report'!$M$12),(('[2]NonRes - Report'!$M$12-'[2]NonRes - Report'!$M$10)/'[2]NonRes - Report'!$I$22*'[2]NonRes - Report'!$E$12),IF(AND($B11="6-inch",DQ11&gt;'[2]NonRes - Report'!$N$12),(('[2]NonRes - Report'!$N$12-'[2]NonRes - Report'!$N$10)/'[2]NonRes - Report'!$I$22*'[2]NonRes - Report'!$E$12),BI11/'[2]NonRes - Report'!$I$22*'[2]NonRes - Report'!$E$12)))))))</f>
        <v>288</v>
      </c>
      <c r="BV11" s="40">
        <f>IF(AND($B11="3/4-inch",DR11&gt;'[2]NonRes - Report'!$G$12),(('[2]NonRes - Report'!$G$12-'[2]NonRes - Report'!$G$10)/'[2]NonRes - Report'!$I$22*'[2]NonRes - Report'!$E$12),IF(AND($B11="1-inch",DR11&gt;'[2]NonRes - Report'!$I$12),(('[2]NonRes - Report'!$I$12-'[2]NonRes - Report'!$I$10)/'[2]NonRes - Report'!$I$22*'[2]NonRes - Report'!$E$12),IF(AND($B11="1 1/2-inch",DR11&gt;'[2]NonRes - Report'!$J$12),(('[2]NonRes - Report'!$J$12-'[2]NonRes - Report'!$J$10)/'[2]NonRes - Report'!$I$22*'[2]NonRes - Report'!$E$12),IF(AND($B11="2-inch",DR11&gt;'[2]NonRes - Report'!$K$12),(('[2]NonRes - Report'!$K$12-'[2]NonRes - Report'!$K$10)/'[2]NonRes - Report'!$I$22*'[2]NonRes - Report'!$E$12),IF(AND($B11="3-inch",DR11&gt;'[2]NonRes - Report'!$L$12),(('[2]NonRes - Report'!$L$12-'[2]NonRes - Report'!$L$10)/'[2]NonRes - Report'!$I$22*'[2]NonRes - Report'!$E$12),IF(AND($B11="4-inch",DR11&gt;'[2]NonRes - Report'!$M$12),(('[2]NonRes - Report'!$M$12-'[2]NonRes - Report'!$M$10)/'[2]NonRes - Report'!$I$22*'[2]NonRes - Report'!$E$12),IF(AND($B11="6-inch",DR11&gt;'[2]NonRes - Report'!$N$12),(('[2]NonRes - Report'!$N$12-'[2]NonRes - Report'!$N$10)/'[2]NonRes - Report'!$I$22*'[2]NonRes - Report'!$E$12),BJ11/'[2]NonRes - Report'!$I$22*'[2]NonRes - Report'!$E$12)))))))</f>
        <v>288</v>
      </c>
      <c r="BW11" s="40">
        <f>IF(AND($B11="3/4-inch",DS11&gt;'[2]NonRes - Report'!$G$12),(('[2]NonRes - Report'!$G$12-'[2]NonRes - Report'!$G$10)/'[2]NonRes - Report'!$I$22*'[2]NonRes - Report'!$E$12),IF(AND($B11="1-inch",DS11&gt;'[2]NonRes - Report'!$I$12),(('[2]NonRes - Report'!$I$12-'[2]NonRes - Report'!$I$10)/'[2]NonRes - Report'!$I$22*'[2]NonRes - Report'!$E$12),IF(AND($B11="1 1/2-inch",DS11&gt;'[2]NonRes - Report'!$J$12),(('[2]NonRes - Report'!$J$12-'[2]NonRes - Report'!$J$10)/'[2]NonRes - Report'!$I$22*'[2]NonRes - Report'!$E$12),IF(AND($B11="2-inch",DS11&gt;'[2]NonRes - Report'!$K$12),(('[2]NonRes - Report'!$K$12-'[2]NonRes - Report'!$K$10)/'[2]NonRes - Report'!$I$22*'[2]NonRes - Report'!$E$12),IF(AND($B11="3-inch",DS11&gt;'[2]NonRes - Report'!$L$12),(('[2]NonRes - Report'!$L$12-'[2]NonRes - Report'!$L$10)/'[2]NonRes - Report'!$I$22*'[2]NonRes - Report'!$E$12),IF(AND($B11="4-inch",DS11&gt;'[2]NonRes - Report'!$M$12),(('[2]NonRes - Report'!$M$12-'[2]NonRes - Report'!$M$10)/'[2]NonRes - Report'!$I$22*'[2]NonRes - Report'!$E$12),IF(AND($B11="6-inch",DS11&gt;'[2]NonRes - Report'!$N$12),(('[2]NonRes - Report'!$N$12-'[2]NonRes - Report'!$N$10)/'[2]NonRes - Report'!$I$22*'[2]NonRes - Report'!$E$12),BK11/'[2]NonRes - Report'!$I$22*'[2]NonRes - Report'!$E$12)))))))</f>
        <v>288</v>
      </c>
      <c r="BX11" s="40">
        <f>IF(AND($B11="3/4-inch",DT11&gt;'[2]NonRes - Report'!$G$12),(('[2]NonRes - Report'!$G$12-'[2]NonRes - Report'!$G$10)/'[2]NonRes - Report'!$I$22*'[2]NonRes - Report'!$E$12),IF(AND($B11="1-inch",DT11&gt;'[2]NonRes - Report'!$I$12),(('[2]NonRes - Report'!$I$12-'[2]NonRes - Report'!$I$10)/'[2]NonRes - Report'!$I$22*'[2]NonRes - Report'!$E$12),IF(AND($B11="1 1/2-inch",DT11&gt;'[2]NonRes - Report'!$J$12),(('[2]NonRes - Report'!$J$12-'[2]NonRes - Report'!$J$10)/'[2]NonRes - Report'!$I$22*'[2]NonRes - Report'!$E$12),IF(AND($B11="2-inch",DT11&gt;'[2]NonRes - Report'!$K$12),(('[2]NonRes - Report'!$K$12-'[2]NonRes - Report'!$K$10)/'[2]NonRes - Report'!$I$22*'[2]NonRes - Report'!$E$12),IF(AND($B11="3-inch",DT11&gt;'[2]NonRes - Report'!$L$12),(('[2]NonRes - Report'!$L$12-'[2]NonRes - Report'!$L$10)/'[2]NonRes - Report'!$I$22*'[2]NonRes - Report'!$E$12),IF(AND($B11="4-inch",DT11&gt;'[2]NonRes - Report'!$M$12),(('[2]NonRes - Report'!$M$12-'[2]NonRes - Report'!$M$10)/'[2]NonRes - Report'!$I$22*'[2]NonRes - Report'!$E$12),IF(AND($B11="6-inch",DT11&gt;'[2]NonRes - Report'!$N$12),(('[2]NonRes - Report'!$N$12-'[2]NonRes - Report'!$N$10)/'[2]NonRes - Report'!$I$22*'[2]NonRes - Report'!$E$12),BL11/'[2]NonRes - Report'!$I$22*'[2]NonRes - Report'!$E$12)))))))</f>
        <v>288</v>
      </c>
      <c r="BY11" s="41">
        <f>IF(AND($B11="3/4-inch",DU11&gt;'[2]NonRes - Report'!$G$12),(('[2]NonRes - Report'!$G$12-'[2]NonRes - Report'!$G$10)/'[2]NonRes - Report'!$I$22*'[2]NonRes - Report'!$E$12),IF(AND($B11="1-inch",DU11&gt;'[2]NonRes - Report'!$I$12),(('[2]NonRes - Report'!$I$12-'[2]NonRes - Report'!$I$10)/'[2]NonRes - Report'!$I$22*'[2]NonRes - Report'!$E$12),IF(AND($B11="1 1/2-inch",DU11&gt;'[2]NonRes - Report'!$J$12),(('[2]NonRes - Report'!$J$12-'[2]NonRes - Report'!$J$10)/'[2]NonRes - Report'!$I$22*'[2]NonRes - Report'!$E$12),IF(AND($B11="2-inch",DU11&gt;'[2]NonRes - Report'!$K$12),(('[2]NonRes - Report'!$K$12-'[2]NonRes - Report'!$K$10)/'[2]NonRes - Report'!$I$22*'[2]NonRes - Report'!$E$12),IF(AND($B11="3-inch",DU11&gt;'[2]NonRes - Report'!$L$12),(('[2]NonRes - Report'!$L$12-'[2]NonRes - Report'!$L$10)/'[2]NonRes - Report'!$I$22*'[2]NonRes - Report'!$E$12),IF(AND($B11="4-inch",DU11&gt;'[2]NonRes - Report'!$M$12),(('[2]NonRes - Report'!$M$12-'[2]NonRes - Report'!$M$10)/'[2]NonRes - Report'!$I$22*'[2]NonRes - Report'!$E$12),IF(AND($B11="6-inch",DU11&gt;'[2]NonRes - Report'!$N$12),(('[2]NonRes - Report'!$N$12-'[2]NonRes - Report'!$N$10)/'[2]NonRes - Report'!$I$22*'[2]NonRes - Report'!$E$12),BM11/'[2]NonRes - Report'!$I$22*'[2]NonRes - Report'!$E$12)))))))</f>
        <v>0</v>
      </c>
      <c r="BZ11" s="38">
        <f>IF(AND($B11="3/4-inch",DJ11&gt;'[2]NonRes - Report'!$G$14),(DJ11-'[2]NonRes - Report'!$G$12),IF(AND($B11="3/4-inch",ABS(DJ11)&gt;'[2]NonRes - Report'!$G$14),(DJ11+'[2]NonRes - Report'!$G$12),IF(AND($B11="1-inch",DJ11&gt;'[2]NonRes - Report'!$I$14),(DJ11-'[2]NonRes - Report'!$I$12),IF(AND($B11="1-inch",ABS(DJ11)&gt;'[2]NonRes - Report'!$I$14),(DJ11+'[2]NonRes - Report'!$I$12),IF(AND($B11="1 1/2-inch",DJ11&gt;'[2]NonRes - Report'!$J$14),(DJ11-'[2]NonRes - Report'!$J$12),IF(AND($B11="1 1/2-inch",ABS(DJ11)&gt;'[2]NonRes - Report'!$J$14),(DJ11+'[2]NonRes - Report'!$J$12),IF(AND($B11="2-inch",DJ11&gt;'[2]NonRes - Report'!$K$14),(DJ11-'[2]NonRes - Report'!$K$12),IF(AND($B11="2-inch",ABS(DJ11)&gt;'[2]NonRes - Report'!$K$14),(DJ11+'[2]NonRes - Report'!$K$12),IF(AND($B11="3-inch",DJ11&gt;'[2]NonRes - Report'!$L$14),(DJ11-'[2]NonRes - Report'!$L$12),IF(AND($B11="3-inch",ABS(DJ11)&gt;'[2]NonRes - Report'!$L$14),(DJ11+'[2]NonRes - Report'!$L$12),IF(AND($B11="4-inch",DJ11&gt;'[2]NonRes - Report'!$M$14),(DJ11-'[2]NonRes - Report'!$M$12),IF(AND($B11="4-inch",ABS(DJ11)&gt;'[2]NonRes - Report'!$M$14),(DJ11+'[2]NonRes - Report'!$M$12),IF(AND($B11="6-inch",DJ11&gt;'[2]NonRes - Report'!$N$14),(DJ11-'[2]NonRes - Report'!$N$12),IF(AND($B11="6-inch",ABS(DJ11)&gt;'[2]NonRes - Report'!$N$14),(DJ11+'[2]NonRes - Report'!$N$12),0))))))))))))))</f>
        <v>19400</v>
      </c>
      <c r="CA11" s="38">
        <f>IF(AND($B11="3/4-inch",DK11&gt;'[2]NonRes - Report'!$G$14),(DK11-'[2]NonRes - Report'!$G$12),IF(AND($B11="3/4-inch",ABS(DK11)&gt;'[2]NonRes - Report'!$G$14),(DK11+'[2]NonRes - Report'!$G$12),IF(AND($B11="1-inch",DK11&gt;'[2]NonRes - Report'!$I$14),(DK11-'[2]NonRes - Report'!$I$12),IF(AND($B11="1-inch",ABS(DK11)&gt;'[2]NonRes - Report'!$I$14),(DK11+'[2]NonRes - Report'!$I$12),IF(AND($B11="1 1/2-inch",DK11&gt;'[2]NonRes - Report'!$J$14),(DK11-'[2]NonRes - Report'!$J$12),IF(AND($B11="1 1/2-inch",ABS(DK11)&gt;'[2]NonRes - Report'!$J$14),(DK11+'[2]NonRes - Report'!$J$12),IF(AND($B11="2-inch",DK11&gt;'[2]NonRes - Report'!$K$14),(DK11-'[2]NonRes - Report'!$K$12),IF(AND($B11="2-inch",ABS(DK11)&gt;'[2]NonRes - Report'!$K$14),(DK11+'[2]NonRes - Report'!$K$12),IF(AND($B11="3-inch",DK11&gt;'[2]NonRes - Report'!$L$14),(DK11-'[2]NonRes - Report'!$L$12),IF(AND($B11="3-inch",ABS(DK11)&gt;'[2]NonRes - Report'!$L$14),(DK11+'[2]NonRes - Report'!$L$12),IF(AND($B11="4-inch",DK11&gt;'[2]NonRes - Report'!$M$14),(DK11-'[2]NonRes - Report'!$M$12),IF(AND($B11="4-inch",ABS(DK11)&gt;'[2]NonRes - Report'!$M$14),(DK11+'[2]NonRes - Report'!$M$12),IF(AND($B11="6-inch",DK11&gt;'[2]NonRes - Report'!$N$14),(DK11-'[2]NonRes - Report'!$N$12),IF(AND($B11="6-inch",ABS(DK11)&gt;'[2]NonRes - Report'!$N$14),(DK11+'[2]NonRes - Report'!$N$12),0))))))))))))))</f>
        <v>18500</v>
      </c>
      <c r="CB11" s="38">
        <f>IF(AND($B11="3/4-inch",DL11&gt;'[2]NonRes - Report'!$G$14),(DL11-'[2]NonRes - Report'!$G$12),IF(AND($B11="3/4-inch",ABS(DL11)&gt;'[2]NonRes - Report'!$G$14),(DL11+'[2]NonRes - Report'!$G$12),IF(AND($B11="1-inch",DL11&gt;'[2]NonRes - Report'!$I$14),(DL11-'[2]NonRes - Report'!$I$12),IF(AND($B11="1-inch",ABS(DL11)&gt;'[2]NonRes - Report'!$I$14),(DL11+'[2]NonRes - Report'!$I$12),IF(AND($B11="1 1/2-inch",DL11&gt;'[2]NonRes - Report'!$J$14),(DL11-'[2]NonRes - Report'!$J$12),IF(AND($B11="1 1/2-inch",ABS(DL11)&gt;'[2]NonRes - Report'!$J$14),(DL11+'[2]NonRes - Report'!$J$12),IF(AND($B11="2-inch",DL11&gt;'[2]NonRes - Report'!$K$14),(DL11-'[2]NonRes - Report'!$K$12),IF(AND($B11="2-inch",ABS(DL11)&gt;'[2]NonRes - Report'!$K$14),(DL11+'[2]NonRes - Report'!$K$12),IF(AND($B11="3-inch",DL11&gt;'[2]NonRes - Report'!$L$14),(DL11-'[2]NonRes - Report'!$L$12),IF(AND($B11="3-inch",ABS(DL11)&gt;'[2]NonRes - Report'!$L$14),(DL11+'[2]NonRes - Report'!$L$12),IF(AND($B11="4-inch",DL11&gt;'[2]NonRes - Report'!$M$14),(DL11-'[2]NonRes - Report'!$M$12),IF(AND($B11="4-inch",ABS(DL11)&gt;'[2]NonRes - Report'!$M$14),(DL11+'[2]NonRes - Report'!$M$12),IF(AND($B11="6-inch",DL11&gt;'[2]NonRes - Report'!$N$14),(DL11-'[2]NonRes - Report'!$N$12),IF(AND($B11="6-inch",ABS(DL11)&gt;'[2]NonRes - Report'!$N$14),(DL11+'[2]NonRes - Report'!$N$12),0))))))))))))))</f>
        <v>18300</v>
      </c>
      <c r="CC11" s="38">
        <f>IF(AND($B11="3/4-inch",DM11&gt;'[2]NonRes - Report'!$G$14),(DM11-'[2]NonRes - Report'!$G$12),IF(AND($B11="3/4-inch",ABS(DM11)&gt;'[2]NonRes - Report'!$G$14),(DM11+'[2]NonRes - Report'!$G$12),IF(AND($B11="1-inch",DM11&gt;'[2]NonRes - Report'!$I$14),(DM11-'[2]NonRes - Report'!$I$12),IF(AND($B11="1-inch",ABS(DM11)&gt;'[2]NonRes - Report'!$I$14),(DM11+'[2]NonRes - Report'!$I$12),IF(AND($B11="1 1/2-inch",DM11&gt;'[2]NonRes - Report'!$J$14),(DM11-'[2]NonRes - Report'!$J$12),IF(AND($B11="1 1/2-inch",ABS(DM11)&gt;'[2]NonRes - Report'!$J$14),(DM11+'[2]NonRes - Report'!$J$12),IF(AND($B11="2-inch",DM11&gt;'[2]NonRes - Report'!$K$14),(DM11-'[2]NonRes - Report'!$K$12),IF(AND($B11="2-inch",ABS(DM11)&gt;'[2]NonRes - Report'!$K$14),(DM11+'[2]NonRes - Report'!$K$12),IF(AND($B11="3-inch",DM11&gt;'[2]NonRes - Report'!$L$14),(DM11-'[2]NonRes - Report'!$L$12),IF(AND($B11="3-inch",ABS(DM11)&gt;'[2]NonRes - Report'!$L$14),(DM11+'[2]NonRes - Report'!$L$12),IF(AND($B11="4-inch",DM11&gt;'[2]NonRes - Report'!$M$14),(DM11-'[2]NonRes - Report'!$M$12),IF(AND($B11="4-inch",ABS(DM11)&gt;'[2]NonRes - Report'!$M$14),(DM11+'[2]NonRes - Report'!$M$12),IF(AND($B11="6-inch",DM11&gt;'[2]NonRes - Report'!$N$14),(DM11-'[2]NonRes - Report'!$N$12),IF(AND($B11="6-inch",ABS(DM11)&gt;'[2]NonRes - Report'!$N$14),(DM11+'[2]NonRes - Report'!$N$12),0))))))))))))))</f>
        <v>14800</v>
      </c>
      <c r="CD11" s="38">
        <f>IF(AND($B11="3/4-inch",DN11&gt;'[2]NonRes - Report'!$G$14),(DN11-'[2]NonRes - Report'!$G$12),IF(AND($B11="3/4-inch",ABS(DN11)&gt;'[2]NonRes - Report'!$G$14),(DN11+'[2]NonRes - Report'!$G$12),IF(AND($B11="1-inch",DN11&gt;'[2]NonRes - Report'!$I$14),(DN11-'[2]NonRes - Report'!$I$12),IF(AND($B11="1-inch",ABS(DN11)&gt;'[2]NonRes - Report'!$I$14),(DN11+'[2]NonRes - Report'!$I$12),IF(AND($B11="1 1/2-inch",DN11&gt;'[2]NonRes - Report'!$J$14),(DN11-'[2]NonRes - Report'!$J$12),IF(AND($B11="1 1/2-inch",ABS(DN11)&gt;'[2]NonRes - Report'!$J$14),(DN11+'[2]NonRes - Report'!$J$12),IF(AND($B11="2-inch",DN11&gt;'[2]NonRes - Report'!$K$14),(DN11-'[2]NonRes - Report'!$K$12),IF(AND($B11="2-inch",ABS(DN11)&gt;'[2]NonRes - Report'!$K$14),(DN11+'[2]NonRes - Report'!$K$12),IF(AND($B11="3-inch",DN11&gt;'[2]NonRes - Report'!$L$14),(DN11-'[2]NonRes - Report'!$L$12),IF(AND($B11="3-inch",ABS(DN11)&gt;'[2]NonRes - Report'!$L$14),(DN11+'[2]NonRes - Report'!$L$12),IF(AND($B11="4-inch",DN11&gt;'[2]NonRes - Report'!$M$14),(DN11-'[2]NonRes - Report'!$M$12),IF(AND($B11="4-inch",ABS(DN11)&gt;'[2]NonRes - Report'!$M$14),(DN11+'[2]NonRes - Report'!$M$12),IF(AND($B11="6-inch",DN11&gt;'[2]NonRes - Report'!$N$14),(DN11-'[2]NonRes - Report'!$N$12),IF(AND($B11="6-inch",ABS(DN11)&gt;'[2]NonRes - Report'!$N$14),(DN11+'[2]NonRes - Report'!$N$12),0))))))))))))))</f>
        <v>17200</v>
      </c>
      <c r="CE11" s="38">
        <f>IF(AND($B11="3/4-inch",DO11&gt;'[2]NonRes - Report'!$G$14),(DO11-'[2]NonRes - Report'!$G$12),IF(AND($B11="3/4-inch",ABS(DO11)&gt;'[2]NonRes - Report'!$G$14),(DO11+'[2]NonRes - Report'!$G$12),IF(AND($B11="1-inch",DO11&gt;'[2]NonRes - Report'!$I$14),(DO11-'[2]NonRes - Report'!$I$12),IF(AND($B11="1-inch",ABS(DO11)&gt;'[2]NonRes - Report'!$I$14),(DO11+'[2]NonRes - Report'!$I$12),IF(AND($B11="1 1/2-inch",DO11&gt;'[2]NonRes - Report'!$J$14),(DO11-'[2]NonRes - Report'!$J$12),IF(AND($B11="1 1/2-inch",ABS(DO11)&gt;'[2]NonRes - Report'!$J$14),(DO11+'[2]NonRes - Report'!$J$12),IF(AND($B11="2-inch",DO11&gt;'[2]NonRes - Report'!$K$14),(DO11-'[2]NonRes - Report'!$K$12),IF(AND($B11="2-inch",ABS(DO11)&gt;'[2]NonRes - Report'!$K$14),(DO11+'[2]NonRes - Report'!$K$12),IF(AND($B11="3-inch",DO11&gt;'[2]NonRes - Report'!$L$14),(DO11-'[2]NonRes - Report'!$L$12),IF(AND($B11="3-inch",ABS(DO11)&gt;'[2]NonRes - Report'!$L$14),(DO11+'[2]NonRes - Report'!$L$12),IF(AND($B11="4-inch",DO11&gt;'[2]NonRes - Report'!$M$14),(DO11-'[2]NonRes - Report'!$M$12),IF(AND($B11="4-inch",ABS(DO11)&gt;'[2]NonRes - Report'!$M$14),(DO11+'[2]NonRes - Report'!$M$12),IF(AND($B11="6-inch",DO11&gt;'[2]NonRes - Report'!$N$14),(DO11-'[2]NonRes - Report'!$N$12),IF(AND($B11="6-inch",ABS(DO11)&gt;'[2]NonRes - Report'!$N$14),(DO11+'[2]NonRes - Report'!$N$12),0))))))))))))))</f>
        <v>27000</v>
      </c>
      <c r="CF11" s="38">
        <f>IF(AND($B11="3/4-inch",DP11&gt;'[2]NonRes - Report'!$G$14),(DP11-'[2]NonRes - Report'!$G$12),IF(AND($B11="3/4-inch",ABS(DP11)&gt;'[2]NonRes - Report'!$G$14),(DP11+'[2]NonRes - Report'!$G$12),IF(AND($B11="1-inch",DP11&gt;'[2]NonRes - Report'!$I$14),(DP11-'[2]NonRes - Report'!$I$12),IF(AND($B11="1-inch",ABS(DP11)&gt;'[2]NonRes - Report'!$I$14),(DP11+'[2]NonRes - Report'!$I$12),IF(AND($B11="1 1/2-inch",DP11&gt;'[2]NonRes - Report'!$J$14),(DP11-'[2]NonRes - Report'!$J$12),IF(AND($B11="1 1/2-inch",ABS(DP11)&gt;'[2]NonRes - Report'!$J$14),(DP11+'[2]NonRes - Report'!$J$12),IF(AND($B11="2-inch",DP11&gt;'[2]NonRes - Report'!$K$14),(DP11-'[2]NonRes - Report'!$K$12),IF(AND($B11="2-inch",ABS(DP11)&gt;'[2]NonRes - Report'!$K$14),(DP11+'[2]NonRes - Report'!$K$12),IF(AND($B11="3-inch",DP11&gt;'[2]NonRes - Report'!$L$14),(DP11-'[2]NonRes - Report'!$L$12),IF(AND($B11="3-inch",ABS(DP11)&gt;'[2]NonRes - Report'!$L$14),(DP11+'[2]NonRes - Report'!$L$12),IF(AND($B11="4-inch",DP11&gt;'[2]NonRes - Report'!$M$14),(DP11-'[2]NonRes - Report'!$M$12),IF(AND($B11="4-inch",ABS(DP11)&gt;'[2]NonRes - Report'!$M$14),(DP11+'[2]NonRes - Report'!$M$12),IF(AND($B11="6-inch",DP11&gt;'[2]NonRes - Report'!$N$14),(DP11-'[2]NonRes - Report'!$N$12),IF(AND($B11="6-inch",ABS(DP11)&gt;'[2]NonRes - Report'!$N$14),(DP11+'[2]NonRes - Report'!$N$12),0))))))))))))))</f>
        <v>61100</v>
      </c>
      <c r="CG11" s="38">
        <f>IF(AND($B11="3/4-inch",DQ11&gt;'[2]NonRes - Report'!$G$14),(DQ11-'[2]NonRes - Report'!$G$12),IF(AND($B11="3/4-inch",ABS(DQ11)&gt;'[2]NonRes - Report'!$G$14),(DQ11+'[2]NonRes - Report'!$G$12),IF(AND($B11="1-inch",DQ11&gt;'[2]NonRes - Report'!$I$14),(DQ11-'[2]NonRes - Report'!$I$12),IF(AND($B11="1-inch",ABS(DQ11)&gt;'[2]NonRes - Report'!$I$14),(DQ11+'[2]NonRes - Report'!$I$12),IF(AND($B11="1 1/2-inch",DQ11&gt;'[2]NonRes - Report'!$J$14),(DQ11-'[2]NonRes - Report'!$J$12),IF(AND($B11="1 1/2-inch",ABS(DQ11)&gt;'[2]NonRes - Report'!$J$14),(DQ11+'[2]NonRes - Report'!$J$12),IF(AND($B11="2-inch",DQ11&gt;'[2]NonRes - Report'!$K$14),(DQ11-'[2]NonRes - Report'!$K$12),IF(AND($B11="2-inch",ABS(DQ11)&gt;'[2]NonRes - Report'!$K$14),(DQ11+'[2]NonRes - Report'!$K$12),IF(AND($B11="3-inch",DQ11&gt;'[2]NonRes - Report'!$L$14),(DQ11-'[2]NonRes - Report'!$L$12),IF(AND($B11="3-inch",ABS(DQ11)&gt;'[2]NonRes - Report'!$L$14),(DQ11+'[2]NonRes - Report'!$L$12),IF(AND($B11="4-inch",DQ11&gt;'[2]NonRes - Report'!$M$14),(DQ11-'[2]NonRes - Report'!$M$12),IF(AND($B11="4-inch",ABS(DQ11)&gt;'[2]NonRes - Report'!$M$14),(DQ11+'[2]NonRes - Report'!$M$12),IF(AND($B11="6-inch",DQ11&gt;'[2]NonRes - Report'!$N$14),(DQ11-'[2]NonRes - Report'!$N$12),IF(AND($B11="6-inch",ABS(DQ11)&gt;'[2]NonRes - Report'!$N$14),(DQ11+'[2]NonRes - Report'!$N$12),0))))))))))))))</f>
        <v>74600</v>
      </c>
      <c r="CH11" s="38">
        <f>IF(AND($B11="3/4-inch",DR11&gt;'[2]NonRes - Report'!$G$14),(DR11-'[2]NonRes - Report'!$G$12),IF(AND($B11="3/4-inch",ABS(DR11)&gt;'[2]NonRes - Report'!$G$14),(DR11+'[2]NonRes - Report'!$G$12),IF(AND($B11="1-inch",DR11&gt;'[2]NonRes - Report'!$I$14),(DR11-'[2]NonRes - Report'!$I$12),IF(AND($B11="1-inch",ABS(DR11)&gt;'[2]NonRes - Report'!$I$14),(DR11+'[2]NonRes - Report'!$I$12),IF(AND($B11="1 1/2-inch",DR11&gt;'[2]NonRes - Report'!$J$14),(DR11-'[2]NonRes - Report'!$J$12),IF(AND($B11="1 1/2-inch",ABS(DR11)&gt;'[2]NonRes - Report'!$J$14),(DR11+'[2]NonRes - Report'!$J$12),IF(AND($B11="2-inch",DR11&gt;'[2]NonRes - Report'!$K$14),(DR11-'[2]NonRes - Report'!$K$12),IF(AND($B11="2-inch",ABS(DR11)&gt;'[2]NonRes - Report'!$K$14),(DR11+'[2]NonRes - Report'!$K$12),IF(AND($B11="3-inch",DR11&gt;'[2]NonRes - Report'!$L$14),(DR11-'[2]NonRes - Report'!$L$12),IF(AND($B11="3-inch",ABS(DR11)&gt;'[2]NonRes - Report'!$L$14),(DR11+'[2]NonRes - Report'!$L$12),IF(AND($B11="4-inch",DR11&gt;'[2]NonRes - Report'!$M$14),(DR11-'[2]NonRes - Report'!$M$12),IF(AND($B11="4-inch",ABS(DR11)&gt;'[2]NonRes - Report'!$M$14),(DR11+'[2]NonRes - Report'!$M$12),IF(AND($B11="6-inch",DR11&gt;'[2]NonRes - Report'!$N$14),(DR11-'[2]NonRes - Report'!$N$12),IF(AND($B11="6-inch",ABS(DR11)&gt;'[2]NonRes - Report'!$N$14),(DR11+'[2]NonRes - Report'!$N$12),0))))))))))))))</f>
        <v>47100</v>
      </c>
      <c r="CI11" s="38">
        <f>IF(AND($B11="3/4-inch",DS11&gt;'[2]NonRes - Report'!$G$14),(DS11-'[2]NonRes - Report'!$G$12),IF(AND($B11="3/4-inch",ABS(DS11)&gt;'[2]NonRes - Report'!$G$14),(DS11+'[2]NonRes - Report'!$G$12),IF(AND($B11="1-inch",DS11&gt;'[2]NonRes - Report'!$I$14),(DS11-'[2]NonRes - Report'!$I$12),IF(AND($B11="1-inch",ABS(DS11)&gt;'[2]NonRes - Report'!$I$14),(DS11+'[2]NonRes - Report'!$I$12),IF(AND($B11="1 1/2-inch",DS11&gt;'[2]NonRes - Report'!$J$14),(DS11-'[2]NonRes - Report'!$J$12),IF(AND($B11="1 1/2-inch",ABS(DS11)&gt;'[2]NonRes - Report'!$J$14),(DS11+'[2]NonRes - Report'!$J$12),IF(AND($B11="2-inch",DS11&gt;'[2]NonRes - Report'!$K$14),(DS11-'[2]NonRes - Report'!$K$12),IF(AND($B11="2-inch",ABS(DS11)&gt;'[2]NonRes - Report'!$K$14),(DS11+'[2]NonRes - Report'!$K$12),IF(AND($B11="3-inch",DS11&gt;'[2]NonRes - Report'!$L$14),(DS11-'[2]NonRes - Report'!$L$12),IF(AND($B11="3-inch",ABS(DS11)&gt;'[2]NonRes - Report'!$L$14),(DS11+'[2]NonRes - Report'!$L$12),IF(AND($B11="4-inch",DS11&gt;'[2]NonRes - Report'!$M$14),(DS11-'[2]NonRes - Report'!$M$12),IF(AND($B11="4-inch",ABS(DS11)&gt;'[2]NonRes - Report'!$M$14),(DS11+'[2]NonRes - Report'!$M$12),IF(AND($B11="6-inch",DS11&gt;'[2]NonRes - Report'!$N$14),(DS11-'[2]NonRes - Report'!$N$12),IF(AND($B11="6-inch",ABS(DS11)&gt;'[2]NonRes - Report'!$N$14),(DS11+'[2]NonRes - Report'!$N$12),0))))))))))))))</f>
        <v>28700</v>
      </c>
      <c r="CJ11" s="38">
        <f>IF(AND($B11="3/4-inch",DT11&gt;'[2]NonRes - Report'!$G$14),(DT11-'[2]NonRes - Report'!$G$12),IF(AND($B11="3/4-inch",ABS(DT11)&gt;'[2]NonRes - Report'!$G$14),(DT11+'[2]NonRes - Report'!$G$12),IF(AND($B11="1-inch",DT11&gt;'[2]NonRes - Report'!$I$14),(DT11-'[2]NonRes - Report'!$I$12),IF(AND($B11="1-inch",ABS(DT11)&gt;'[2]NonRes - Report'!$I$14),(DT11+'[2]NonRes - Report'!$I$12),IF(AND($B11="1 1/2-inch",DT11&gt;'[2]NonRes - Report'!$J$14),(DT11-'[2]NonRes - Report'!$J$12),IF(AND($B11="1 1/2-inch",ABS(DT11)&gt;'[2]NonRes - Report'!$J$14),(DT11+'[2]NonRes - Report'!$J$12),IF(AND($B11="2-inch",DT11&gt;'[2]NonRes - Report'!$K$14),(DT11-'[2]NonRes - Report'!$K$12),IF(AND($B11="2-inch",ABS(DT11)&gt;'[2]NonRes - Report'!$K$14),(DT11+'[2]NonRes - Report'!$K$12),IF(AND($B11="3-inch",DT11&gt;'[2]NonRes - Report'!$L$14),(DT11-'[2]NonRes - Report'!$L$12),IF(AND($B11="3-inch",ABS(DT11)&gt;'[2]NonRes - Report'!$L$14),(DT11+'[2]NonRes - Report'!$L$12),IF(AND($B11="4-inch",DT11&gt;'[2]NonRes - Report'!$M$14),(DT11-'[2]NonRes - Report'!$M$12),IF(AND($B11="4-inch",ABS(DT11)&gt;'[2]NonRes - Report'!$M$14),(DT11+'[2]NonRes - Report'!$M$12),IF(AND($B11="6-inch",DT11&gt;'[2]NonRes - Report'!$N$14),(DT11-'[2]NonRes - Report'!$N$12),IF(AND($B11="6-inch",ABS(DT11)&gt;'[2]NonRes - Report'!$N$14),(DT11+'[2]NonRes - Report'!$N$12),0))))))))))))))</f>
        <v>28700</v>
      </c>
      <c r="CK11" s="39">
        <f>IF(AND($B11="3/4-inch",DU11&gt;'[2]NonRes - Report'!$G$14),(DU11-'[2]NonRes - Report'!$G$12),IF(AND($B11="3/4-inch",ABS(DU11)&gt;'[2]NonRes - Report'!$G$14),(DU11+'[2]NonRes - Report'!$G$12),IF(AND($B11="1-inch",DU11&gt;'[2]NonRes - Report'!$I$14),(DU11-'[2]NonRes - Report'!$I$12),IF(AND($B11="1-inch",ABS(DU11)&gt;'[2]NonRes - Report'!$I$14),(DU11+'[2]NonRes - Report'!$I$12),IF(AND($B11="1 1/2-inch",DU11&gt;'[2]NonRes - Report'!$J$14),(DU11-'[2]NonRes - Report'!$J$12),IF(AND($B11="1 1/2-inch",ABS(DU11)&gt;'[2]NonRes - Report'!$J$14),(DU11+'[2]NonRes - Report'!$J$12),IF(AND($B11="2-inch",DU11&gt;'[2]NonRes - Report'!$K$14),(DU11-'[2]NonRes - Report'!$K$12),IF(AND($B11="2-inch",ABS(DU11)&gt;'[2]NonRes - Report'!$K$14),(DU11+'[2]NonRes - Report'!$K$12),IF(AND($B11="3-inch",DU11&gt;'[2]NonRes - Report'!$L$14),(DU11-'[2]NonRes - Report'!$L$12),IF(AND($B11="3-inch",ABS(DU11)&gt;'[2]NonRes - Report'!$L$14),(DU11+'[2]NonRes - Report'!$L$12),IF(AND($B11="4-inch",DU11&gt;'[2]NonRes - Report'!$M$14),(DU11-'[2]NonRes - Report'!$M$12),IF(AND($B11="4-inch",ABS(DU11)&gt;'[2]NonRes - Report'!$M$14),(DU11+'[2]NonRes - Report'!$M$12),IF(AND($B11="6-inch",DU11&gt;'[2]NonRes - Report'!$N$14),(DU11-'[2]NonRes - Report'!$N$12),IF(AND($B11="6-inch",ABS(DU11)&gt;'[2]NonRes - Report'!$N$14),(DU11+'[2]NonRes - Report'!$N$12),0))))))))))))))</f>
        <v>0</v>
      </c>
      <c r="CL11" s="40">
        <f>IF(AND(BZ11&lt;1, ABS(BZ11)&lt;1),0,BZ11/'[2]NonRes - Report'!$I$22*'[2]NonRes - Report'!$E$14)</f>
        <v>417.09999999999997</v>
      </c>
      <c r="CM11" s="40">
        <f>IF(AND(CA11&lt;1, ABS(CA11)&lt;1),0,CA11/'[2]NonRes - Report'!$I$22*'[2]NonRes - Report'!$E$14)</f>
        <v>397.75</v>
      </c>
      <c r="CN11" s="40">
        <f>IF(AND(CB11&lt;1, ABS(CB11)&lt;1),0,CB11/'[2]NonRes - Report'!$I$22*'[2]NonRes - Report'!$E$14)</f>
        <v>393.45</v>
      </c>
      <c r="CO11" s="40">
        <f>IF(AND(CC11&lt;1, ABS(CC11)&lt;1),0,CC11/'[2]NonRes - Report'!$I$22*'[2]NonRes - Report'!$E$14)</f>
        <v>318.2</v>
      </c>
      <c r="CP11" s="40">
        <f>IF(AND(CD11&lt;1, ABS(CD11)&lt;1),0,CD11/'[2]NonRes - Report'!$I$22*'[2]NonRes - Report'!$E$14)</f>
        <v>369.8</v>
      </c>
      <c r="CQ11" s="40">
        <f>IF(AND(CE11&lt;1, ABS(CE11)&lt;1),0,CE11/'[2]NonRes - Report'!$I$22*'[2]NonRes - Report'!$E$14)</f>
        <v>580.5</v>
      </c>
      <c r="CR11" s="40">
        <f>IF(AND(CF11&lt;1, ABS(CF11)&lt;1),0,CF11/'[2]NonRes - Report'!$I$22*'[2]NonRes - Report'!$E$14)</f>
        <v>1313.6499999999999</v>
      </c>
      <c r="CS11" s="40">
        <f>IF(AND(CG11&lt;1, ABS(CG11)&lt;1),0,CG11/'[2]NonRes - Report'!$I$22*'[2]NonRes - Report'!$E$14)</f>
        <v>1603.8999999999999</v>
      </c>
      <c r="CT11" s="40">
        <f>IF(AND(CH11&lt;1, ABS(CH11)&lt;1),0,CH11/'[2]NonRes - Report'!$I$22*'[2]NonRes - Report'!$E$14)</f>
        <v>1012.65</v>
      </c>
      <c r="CU11" s="40">
        <f>IF(AND(CI11&lt;1, ABS(CI11)&lt;1),0,CI11/'[2]NonRes - Report'!$I$22*'[2]NonRes - Report'!$E$14)</f>
        <v>617.04999999999995</v>
      </c>
      <c r="CV11" s="40">
        <f>IF(AND(CJ11&lt;1, ABS(CJ11)&lt;1),0,CJ11/'[2]NonRes - Report'!$I$22*'[2]NonRes - Report'!$E$14)</f>
        <v>617.04999999999995</v>
      </c>
      <c r="CW11" s="41">
        <f>IF(AND(CK11&lt;1, ABS(CK11)&lt;1),0,CK11/'[2]NonRes - Report'!$I$22*'[2]NonRes - Report'!$E$14)</f>
        <v>0</v>
      </c>
      <c r="CX11" s="40">
        <f t="shared" si="2"/>
        <v>792.09999999999991</v>
      </c>
      <c r="CY11" s="40">
        <f t="shared" si="3"/>
        <v>772.75</v>
      </c>
      <c r="CZ11" s="40">
        <f t="shared" si="4"/>
        <v>768.45</v>
      </c>
      <c r="DA11" s="40">
        <f t="shared" si="5"/>
        <v>693.2</v>
      </c>
      <c r="DB11" s="40">
        <f t="shared" si="6"/>
        <v>744.8</v>
      </c>
      <c r="DC11" s="40">
        <f t="shared" si="7"/>
        <v>955.5</v>
      </c>
      <c r="DD11" s="40">
        <f t="shared" si="8"/>
        <v>1688.6499999999999</v>
      </c>
      <c r="DE11" s="40">
        <f t="shared" si="9"/>
        <v>1978.8999999999999</v>
      </c>
      <c r="DF11" s="40">
        <f t="shared" si="10"/>
        <v>1387.65</v>
      </c>
      <c r="DG11" s="40">
        <f t="shared" si="11"/>
        <v>992.05</v>
      </c>
      <c r="DH11" s="40">
        <f t="shared" si="12"/>
        <v>992.05</v>
      </c>
      <c r="DI11" s="41">
        <f t="shared" si="13"/>
        <v>46.2</v>
      </c>
      <c r="DJ11" s="38">
        <f t="shared" si="14"/>
        <v>43400</v>
      </c>
      <c r="DK11" s="38">
        <f t="shared" si="15"/>
        <v>42500</v>
      </c>
      <c r="DL11" s="38">
        <f t="shared" si="16"/>
        <v>42300</v>
      </c>
      <c r="DM11" s="38">
        <f t="shared" si="17"/>
        <v>38800</v>
      </c>
      <c r="DN11" s="38">
        <f t="shared" si="18"/>
        <v>41200</v>
      </c>
      <c r="DO11" s="38">
        <f t="shared" si="19"/>
        <v>51000</v>
      </c>
      <c r="DP11" s="38">
        <f t="shared" si="20"/>
        <v>85100</v>
      </c>
      <c r="DQ11" s="38">
        <f t="shared" si="21"/>
        <v>98600</v>
      </c>
      <c r="DR11" s="38">
        <f t="shared" si="22"/>
        <v>71100</v>
      </c>
      <c r="DS11" s="38">
        <f t="shared" si="23"/>
        <v>52700</v>
      </c>
      <c r="DT11" s="38">
        <f t="shared" si="24"/>
        <v>52700</v>
      </c>
      <c r="DU11" s="39">
        <f t="shared" si="25"/>
        <v>0</v>
      </c>
      <c r="DV11" s="38">
        <f>IF($B11="3/4-inch",'[2]NonRes - Report'!$G$9, IF($B11="1-inch",'[2]NonRes - Report'!$G$9*'[2]NonRes - Report'!$I$19,IF($B11="1 1/2-inch", '[2]NonRes - Report'!$G$9*'[2]NonRes - Report'!$J$19,IF($B11="2-inch",'[2]NonRes - Report'!$G$9*'[2]NonRes - Report'!$K$19,IF($B11="3-inch",'[2]NonRes - Report'!$G$9*'[2]NonRes - Report'!$L$19,IF($B11="4-inch",'[2]NonRes - Report'!$G$9*'[2]NonRes - Report'!$M$19,IF($B11="6-inch",'[2]NonRes - Report'!$G$9*'[2]NonRes - Report'!$N$19, 0)))))))</f>
        <v>0</v>
      </c>
      <c r="DW11" s="38">
        <f>IF($B11="3/4-inch",'[2]NonRes - Report'!$G$9, IF($B11="1-inch",'[2]NonRes - Report'!$G$9*'[2]NonRes - Report'!$I$19,IF($B11="1 1/2-inch", '[2]NonRes - Report'!$G$9*'[2]NonRes - Report'!$J$19,IF($B11="2-inch",'[2]NonRes - Report'!$G$9*'[2]NonRes - Report'!$K$19,IF($B11="3-inch",'[2]NonRes - Report'!$G$9*'[2]NonRes - Report'!$L$19,IF($B11="4-inch",'[2]NonRes - Report'!$G$9*'[2]NonRes - Report'!$M$19,IF($B11="6-inch",'[2]NonRes - Report'!$G$9*'[2]NonRes - Report'!$N$19, 0)))))))</f>
        <v>0</v>
      </c>
      <c r="DX11" s="38">
        <f>IF($B11="3/4-inch",'[2]NonRes - Report'!$G$9, IF($B11="1-inch",'[2]NonRes - Report'!$G$9*'[2]NonRes - Report'!$I$19,IF($B11="1 1/2-inch", '[2]NonRes - Report'!$G$9*'[2]NonRes - Report'!$J$19,IF($B11="2-inch",'[2]NonRes - Report'!$G$9*'[2]NonRes - Report'!$K$19,IF($B11="3-inch",'[2]NonRes - Report'!$G$9*'[2]NonRes - Report'!$L$19,IF($B11="4-inch",'[2]NonRes - Report'!$G$9*'[2]NonRes - Report'!$M$19,IF($B11="6-inch",'[2]NonRes - Report'!$G$9*'[2]NonRes - Report'!$N$19, 0)))))))</f>
        <v>0</v>
      </c>
      <c r="DY11" s="38">
        <f>IF($B11="3/4-inch",'[2]NonRes - Report'!$G$9, IF($B11="1-inch",'[2]NonRes - Report'!$G$9*'[2]NonRes - Report'!$I$19,IF($B11="1 1/2-inch", '[2]NonRes - Report'!$G$9*'[2]NonRes - Report'!$J$19,IF($B11="2-inch",'[2]NonRes - Report'!$G$9*'[2]NonRes - Report'!$K$19,IF($B11="3-inch",'[2]NonRes - Report'!$G$9*'[2]NonRes - Report'!$L$19,IF($B11="4-inch",'[2]NonRes - Report'!$G$9*'[2]NonRes - Report'!$M$19,IF($B11="6-inch",'[2]NonRes - Report'!$G$9*'[2]NonRes - Report'!$N$19, 0)))))))</f>
        <v>0</v>
      </c>
      <c r="DZ11" s="38">
        <f>IF($B11="3/4-inch",'[2]NonRes - Report'!$G$9, IF($B11="1-inch",'[2]NonRes - Report'!$G$9*'[2]NonRes - Report'!$I$19,IF($B11="1 1/2-inch", '[2]NonRes - Report'!$G$9*'[2]NonRes - Report'!$J$19,IF($B11="2-inch",'[2]NonRes - Report'!$G$9*'[2]NonRes - Report'!$K$19,IF($B11="3-inch",'[2]NonRes - Report'!$G$9*'[2]NonRes - Report'!$L$19,IF($B11="4-inch",'[2]NonRes - Report'!$G$9*'[2]NonRes - Report'!$M$19,IF($B11="6-inch",'[2]NonRes - Report'!$G$9*'[2]NonRes - Report'!$N$19, 0)))))))</f>
        <v>0</v>
      </c>
      <c r="EA11" s="38">
        <f>IF($B11="3/4-inch",'[2]NonRes - Report'!$G$9, IF($B11="1-inch",'[2]NonRes - Report'!$G$9*'[2]NonRes - Report'!$I$19,IF($B11="1 1/2-inch", '[2]NonRes - Report'!$G$9*'[2]NonRes - Report'!$J$19,IF($B11="2-inch",'[2]NonRes - Report'!$G$9*'[2]NonRes - Report'!$K$19,IF($B11="3-inch",'[2]NonRes - Report'!$G$9*'[2]NonRes - Report'!$L$19,IF($B11="4-inch",'[2]NonRes - Report'!$G$9*'[2]NonRes - Report'!$M$19,IF($B11="6-inch",'[2]NonRes - Report'!$G$9*'[2]NonRes - Report'!$N$19, 0)))))))</f>
        <v>0</v>
      </c>
      <c r="EB11" s="38">
        <f>IF($B11="3/4-inch",'[2]NonRes - Report'!$G$9, IF($B11="1-inch",'[2]NonRes - Report'!$G$9*'[2]NonRes - Report'!$I$19,IF($B11="1 1/2-inch", '[2]NonRes - Report'!$G$9*'[2]NonRes - Report'!$J$19,IF($B11="2-inch",'[2]NonRes - Report'!$G$9*'[2]NonRes - Report'!$K$19,IF($B11="3-inch",'[2]NonRes - Report'!$G$9*'[2]NonRes - Report'!$L$19,IF($B11="4-inch",'[2]NonRes - Report'!$G$9*'[2]NonRes - Report'!$M$19,IF($B11="6-inch",'[2]NonRes - Report'!$G$9*'[2]NonRes - Report'!$N$19, 0)))))))</f>
        <v>0</v>
      </c>
      <c r="EC11" s="38">
        <f>IF($B11="3/4-inch",'[2]NonRes - Report'!$G$9, IF($B11="1-inch",'[2]NonRes - Report'!$G$9*'[2]NonRes - Report'!$I$19,IF($B11="1 1/2-inch", '[2]NonRes - Report'!$G$9*'[2]NonRes - Report'!$J$19,IF($B11="2-inch",'[2]NonRes - Report'!$G$9*'[2]NonRes - Report'!$K$19,IF($B11="3-inch",'[2]NonRes - Report'!$G$9*'[2]NonRes - Report'!$L$19,IF($B11="4-inch",'[2]NonRes - Report'!$G$9*'[2]NonRes - Report'!$M$19,IF($B11="6-inch",'[2]NonRes - Report'!$G$9*'[2]NonRes - Report'!$N$19, 0)))))))</f>
        <v>0</v>
      </c>
      <c r="ED11" s="38">
        <f>IF($B11="3/4-inch",'[2]NonRes - Report'!$G$9, IF($B11="1-inch",'[2]NonRes - Report'!$G$9*'[2]NonRes - Report'!$I$19,IF($B11="1 1/2-inch", '[2]NonRes - Report'!$G$9*'[2]NonRes - Report'!$J$19,IF($B11="2-inch",'[2]NonRes - Report'!$G$9*'[2]NonRes - Report'!$K$19,IF($B11="3-inch",'[2]NonRes - Report'!$G$9*'[2]NonRes - Report'!$L$19,IF($B11="4-inch",'[2]NonRes - Report'!$G$9*'[2]NonRes - Report'!$M$19,IF($B11="6-inch",'[2]NonRes - Report'!$G$9*'[2]NonRes - Report'!$N$19, 0)))))))</f>
        <v>0</v>
      </c>
      <c r="EE11" s="38">
        <f>IF($B11="3/4-inch",'[2]NonRes - Report'!$G$9, IF($B11="1-inch",'[2]NonRes - Report'!$G$9*'[2]NonRes - Report'!$I$19,IF($B11="1 1/2-inch", '[2]NonRes - Report'!$G$9*'[2]NonRes - Report'!$J$19,IF($B11="2-inch",'[2]NonRes - Report'!$G$9*'[2]NonRes - Report'!$K$19,IF($B11="3-inch",'[2]NonRes - Report'!$G$9*'[2]NonRes - Report'!$L$19,IF($B11="4-inch",'[2]NonRes - Report'!$G$9*'[2]NonRes - Report'!$M$19,IF($B11="6-inch",'[2]NonRes - Report'!$G$9*'[2]NonRes - Report'!$N$19, 0)))))))</f>
        <v>0</v>
      </c>
      <c r="EF11" s="38">
        <f>IF($B11="3/4-inch",'[2]NonRes - Report'!$G$9, IF($B11="1-inch",'[2]NonRes - Report'!$G$9*'[2]NonRes - Report'!$I$19,IF($B11="1 1/2-inch", '[2]NonRes - Report'!$G$9*'[2]NonRes - Report'!$J$19,IF($B11="2-inch",'[2]NonRes - Report'!$G$9*'[2]NonRes - Report'!$K$19,IF($B11="3-inch",'[2]NonRes - Report'!$G$9*'[2]NonRes - Report'!$L$19,IF($B11="4-inch",'[2]NonRes - Report'!$G$9*'[2]NonRes - Report'!$M$19,IF($B11="6-inch",'[2]NonRes - Report'!$G$9*'[2]NonRes - Report'!$N$19, 0)))))))</f>
        <v>0</v>
      </c>
      <c r="EG11" s="39">
        <f>IF($B11="3/4-inch",'[2]NonRes - Report'!$G$9, IF($B11="1-inch",'[2]NonRes - Report'!$G$9*'[2]NonRes - Report'!$I$19,IF($B11="1 1/2-inch", '[2]NonRes - Report'!$G$9*'[2]NonRes - Report'!$J$19,IF($B11="2-inch",'[2]NonRes - Report'!$G$9*'[2]NonRes - Report'!$K$19,IF($B11="3-inch",'[2]NonRes - Report'!$G$9*'[2]NonRes - Report'!$L$19,IF($B11="4-inch",'[2]NonRes - Report'!$G$9*'[2]NonRes - Report'!$M$19,IF($B11="6-inch",'[2]NonRes - Report'!$G$9*'[2]NonRes - Report'!$N$19, 0)))))))</f>
        <v>0</v>
      </c>
      <c r="EH11" s="42"/>
      <c r="EI11" s="42"/>
      <c r="EJ11" s="42"/>
      <c r="EK11" s="42"/>
      <c r="EL11" s="42"/>
      <c r="EM11" s="42"/>
      <c r="EN11" s="42"/>
      <c r="EO11" s="42"/>
      <c r="EP11" s="42"/>
      <c r="EQ11" s="42"/>
      <c r="ER11" s="42"/>
      <c r="ES11" s="42"/>
    </row>
    <row r="12" spans="1:149" ht="15">
      <c r="A12" s="120" t="s">
        <v>90</v>
      </c>
      <c r="B12" s="34" t="str">
        <f>'[2]Input - NonRes'!A455</f>
        <v>2-inch</v>
      </c>
      <c r="C12" s="35">
        <f t="shared" si="0"/>
        <v>12266.850000000002</v>
      </c>
      <c r="D12" s="36">
        <f t="shared" si="1"/>
        <v>615600</v>
      </c>
      <c r="E12" s="37">
        <f>IF('[2]NonRes - Report'!$K$22="Monthly",(AVERAGE(F12:Q12)),AVERAGE(F12,H12,J12,L12,N12,P12))</f>
        <v>51300</v>
      </c>
      <c r="F12" s="38">
        <f>IF('[2]Input - NonRes'!B455="", "", '[2]Input - NonRes'!B455)</f>
        <v>7200</v>
      </c>
      <c r="G12" s="38">
        <f>IF('[2]Input - NonRes'!C455="","",'[2]Input - NonRes'!C455)</f>
        <v>10700</v>
      </c>
      <c r="H12" s="38">
        <f>IF('[2]Input - NonRes'!D455="", "", '[2]Input - NonRes'!D455)</f>
        <v>11200</v>
      </c>
      <c r="I12" s="38">
        <f>IF('[2]Input - NonRes'!E455="", "", '[2]Input - NonRes'!E455)</f>
        <v>7800</v>
      </c>
      <c r="J12" s="38">
        <f>IF('[2]Input - NonRes'!F455="", "", '[2]Input - NonRes'!F455)</f>
        <v>13200</v>
      </c>
      <c r="K12" s="38">
        <f>IF('[2]Input - NonRes'!G455="", "", '[2]Input - NonRes'!G455)</f>
        <v>56700</v>
      </c>
      <c r="L12" s="38">
        <f>IF('[2]Input - NonRes'!H455="", "", '[2]Input - NonRes'!H455)</f>
        <v>161300</v>
      </c>
      <c r="M12" s="38">
        <f>IF('[2]Input - NonRes'!I455="", "", '[2]Input - NonRes'!I455)</f>
        <v>208400</v>
      </c>
      <c r="N12" s="38">
        <f>IF('[2]Input - NonRes'!J455="", "", '[2]Input - NonRes'!J455)</f>
        <v>70400</v>
      </c>
      <c r="O12" s="38">
        <f>IF('[2]Input - NonRes'!K455="", "", '[2]Input - NonRes'!K455)</f>
        <v>57300</v>
      </c>
      <c r="P12" s="38">
        <f>IF('[2]Input - NonRes'!L455="", "", '[2]Input - NonRes'!L455)</f>
        <v>11400</v>
      </c>
      <c r="Q12" s="39">
        <f>IF('[2]Input - NonRes'!M455="", "", '[2]Input - NonRes'!M455)</f>
        <v>0</v>
      </c>
      <c r="R12" s="40">
        <f>IF(AND($B12="3/4-inch", NOT(F12=""),OR(F12&gt;=0, F12&lt;0)),'[2]NonRes - Report'!$E$9,IF(AND($B12="1-inch", NOT(F12=""),OR(F12&gt;=0, F12&lt;0)),'[2]NonRes - Report'!$I$9,IF(AND($B12="1 1/2-inch", NOT(F12=""),OR(F12&gt;=0, F12&lt;0)),'[2]NonRes - Report'!$J$9,IF(AND($B12="2-inch", NOT(F12=""),OR(F12&gt;=0, F12&lt;0)),'[2]NonRes - Report'!$K$9,IF(AND($B12="3-inch", NOT(F12=""),OR(F12&gt;=0, F12&lt;0)),'[2]NonRes - Report'!$L$9,IF(AND($B12="4-inch", NOT(F12=""),OR(F12&gt;=0, F12&lt;0)),'[2]NonRes - Report'!$M$9,IF(AND($B12="6-inch", NOT(F12=""),OR(F12&gt;=0, F12&lt;0)),'[2]NonRes - Report'!$N$9, 0)))))))</f>
        <v>46.2</v>
      </c>
      <c r="S12" s="40">
        <f>IF(AND($B12="3/4-inch", NOT(G12=""),OR(G12&gt;=0, G12&lt;0)),'[2]NonRes - Report'!$E$9,IF(AND($B12="1-inch", NOT(G12=""),OR(G12&gt;=0, G12&lt;0)),'[2]NonRes - Report'!$I$9,IF(AND($B12="1 1/2-inch", NOT(G12=""),OR(G12&gt;=0, G12&lt;0)),'[2]NonRes - Report'!$J$9,IF(AND($B12="2-inch", NOT(G12=""),OR(G12&gt;=0, G12&lt;0)),'[2]NonRes - Report'!$K$9,IF(AND($B12="3-inch", NOT(G12=""),OR(G12&gt;=0, G12&lt;0)),'[2]NonRes - Report'!$L$9,IF(AND($B12="4-inch", NOT(G12=""),OR(G12&gt;=0, G12&lt;0)),'[2]NonRes - Report'!$M$9,IF(AND($B12="6-inch", NOT(G12=""),OR(G12&gt;=0, G12&lt;0)),'[2]NonRes - Report'!$N$9, 0)))))))</f>
        <v>46.2</v>
      </c>
      <c r="T12" s="40">
        <f>IF(AND($B12="3/4-inch", NOT(H12=""),OR(H12&gt;=0, H12&lt;0)),'[2]NonRes - Report'!$E$9,IF(AND($B12="1-inch", NOT(H12=""),OR(H12&gt;=0, H12&lt;0)),'[2]NonRes - Report'!$I$9,IF(AND($B12="1 1/2-inch", NOT(H12=""),OR(H12&gt;=0, H12&lt;0)),'[2]NonRes - Report'!$J$9,IF(AND($B12="2-inch", NOT(H12=""),OR(H12&gt;=0, H12&lt;0)),'[2]NonRes - Report'!$K$9,IF(AND($B12="3-inch", NOT(H12=""),OR(H12&gt;=0, H12&lt;0)),'[2]NonRes - Report'!$L$9,IF(AND($B12="4-inch", NOT(H12=""),OR(H12&gt;=0, H12&lt;0)),'[2]NonRes - Report'!$M$9,IF(AND($B12="6-inch", NOT(H12=""),OR(H12&gt;=0, H12&lt;0)),'[2]NonRes - Report'!$N$9, 0)))))))</f>
        <v>46.2</v>
      </c>
      <c r="U12" s="40">
        <f>IF(AND($B12="3/4-inch", NOT(I12=""),OR(I12&gt;=0, I12&lt;0)),'[2]NonRes - Report'!$E$9,IF(AND($B12="1-inch", NOT(I12=""),OR(I12&gt;=0, I12&lt;0)),'[2]NonRes - Report'!$I$9,IF(AND($B12="1 1/2-inch", NOT(I12=""),OR(I12&gt;=0, I12&lt;0)),'[2]NonRes - Report'!$J$9,IF(AND($B12="2-inch", NOT(I12=""),OR(I12&gt;=0, I12&lt;0)),'[2]NonRes - Report'!$K$9,IF(AND($B12="3-inch", NOT(I12=""),OR(I12&gt;=0, I12&lt;0)),'[2]NonRes - Report'!$L$9,IF(AND($B12="4-inch", NOT(I12=""),OR(I12&gt;=0, I12&lt;0)),'[2]NonRes - Report'!$M$9,IF(AND($B12="6-inch", NOT(I12=""),OR(I12&gt;=0, I12&lt;0)),'[2]NonRes - Report'!$N$9, 0)))))))</f>
        <v>46.2</v>
      </c>
      <c r="V12" s="40">
        <f>IF(AND($B12="3/4-inch", NOT(J12=""),OR(J12&gt;=0, J12&lt;0)),'[2]NonRes - Report'!$E$9,IF(AND($B12="1-inch", NOT(J12=""),OR(J12&gt;=0, J12&lt;0)),'[2]NonRes - Report'!$I$9,IF(AND($B12="1 1/2-inch", NOT(J12=""),OR(J12&gt;=0, J12&lt;0)),'[2]NonRes - Report'!$J$9,IF(AND($B12="2-inch", NOT(J12=""),OR(J12&gt;=0, J12&lt;0)),'[2]NonRes - Report'!$K$9,IF(AND($B12="3-inch", NOT(J12=""),OR(J12&gt;=0, J12&lt;0)),'[2]NonRes - Report'!$L$9,IF(AND($B12="4-inch", NOT(J12=""),OR(J12&gt;=0, J12&lt;0)),'[2]NonRes - Report'!$M$9,IF(AND($B12="6-inch", NOT(J12=""),OR(J12&gt;=0, J12&lt;0)),'[2]NonRes - Report'!$N$9, 0)))))))</f>
        <v>46.2</v>
      </c>
      <c r="W12" s="40">
        <f>IF(AND($B12="3/4-inch", NOT(K12=""),OR(K12&gt;=0, K12&lt;0)),'[2]NonRes - Report'!$E$9,IF(AND($B12="1-inch", NOT(K12=""),OR(K12&gt;=0, K12&lt;0)),'[2]NonRes - Report'!$I$9,IF(AND($B12="1 1/2-inch", NOT(K12=""),OR(K12&gt;=0, K12&lt;0)),'[2]NonRes - Report'!$J$9,IF(AND($B12="2-inch", NOT(K12=""),OR(K12&gt;=0, K12&lt;0)),'[2]NonRes - Report'!$K$9,IF(AND($B12="3-inch", NOT(K12=""),OR(K12&gt;=0, K12&lt;0)),'[2]NonRes - Report'!$L$9,IF(AND($B12="4-inch", NOT(K12=""),OR(K12&gt;=0, K12&lt;0)),'[2]NonRes - Report'!$M$9,IF(AND($B12="6-inch", NOT(K12=""),OR(K12&gt;=0, K12&lt;0)),'[2]NonRes - Report'!$N$9, 0)))))))</f>
        <v>46.2</v>
      </c>
      <c r="X12" s="40">
        <f>IF(AND($B12="3/4-inch", NOT(L12=""),OR(L12&gt;=0, L12&lt;0)),'[2]NonRes - Report'!$E$9,IF(AND($B12="1-inch", NOT(L12=""),OR(L12&gt;=0, L12&lt;0)),'[2]NonRes - Report'!$I$9,IF(AND($B12="1 1/2-inch", NOT(L12=""),OR(L12&gt;=0, L12&lt;0)),'[2]NonRes - Report'!$J$9,IF(AND($B12="2-inch", NOT(L12=""),OR(L12&gt;=0, L12&lt;0)),'[2]NonRes - Report'!$K$9,IF(AND($B12="3-inch", NOT(L12=""),OR(L12&gt;=0, L12&lt;0)),'[2]NonRes - Report'!$L$9,IF(AND($B12="4-inch", NOT(L12=""),OR(L12&gt;=0, L12&lt;0)),'[2]NonRes - Report'!$M$9,IF(AND($B12="6-inch", NOT(L12=""),OR(L12&gt;=0, L12&lt;0)),'[2]NonRes - Report'!$N$9, 0)))))))</f>
        <v>46.2</v>
      </c>
      <c r="Y12" s="40">
        <f>IF(AND($B12="3/4-inch", NOT(M12=""),OR(M12&gt;=0, M12&lt;0)),'[2]NonRes - Report'!$E$9,IF(AND($B12="1-inch", NOT(M12=""),OR(M12&gt;=0, M12&lt;0)),'[2]NonRes - Report'!$I$9,IF(AND($B12="1 1/2-inch", NOT(M12=""),OR(M12&gt;=0, M12&lt;0)),'[2]NonRes - Report'!$J$9,IF(AND($B12="2-inch", NOT(M12=""),OR(M12&gt;=0, M12&lt;0)),'[2]NonRes - Report'!$K$9,IF(AND($B12="3-inch", NOT(M12=""),OR(M12&gt;=0, M12&lt;0)),'[2]NonRes - Report'!$L$9,IF(AND($B12="4-inch", NOT(M12=""),OR(M12&gt;=0, M12&lt;0)),'[2]NonRes - Report'!$M$9,IF(AND($B12="6-inch", NOT(M12=""),OR(M12&gt;=0, M12&lt;0)),'[2]NonRes - Report'!$N$9, 0)))))))</f>
        <v>46.2</v>
      </c>
      <c r="Z12" s="40">
        <f>IF(AND($B12="3/4-inch", NOT(N12=""),OR(N12&gt;=0, N12&lt;0)),'[2]NonRes - Report'!$E$9,IF(AND($B12="1-inch", NOT(N12=""),OR(N12&gt;=0, N12&lt;0)),'[2]NonRes - Report'!$I$9,IF(AND($B12="1 1/2-inch", NOT(N12=""),OR(N12&gt;=0, N12&lt;0)),'[2]NonRes - Report'!$J$9,IF(AND($B12="2-inch", NOT(N12=""),OR(N12&gt;=0, N12&lt;0)),'[2]NonRes - Report'!$K$9,IF(AND($B12="3-inch", NOT(N12=""),OR(N12&gt;=0, N12&lt;0)),'[2]NonRes - Report'!$L$9,IF(AND($B12="4-inch", NOT(N12=""),OR(N12&gt;=0, N12&lt;0)),'[2]NonRes - Report'!$M$9,IF(AND($B12="6-inch", NOT(N12=""),OR(N12&gt;=0, N12&lt;0)),'[2]NonRes - Report'!$N$9, 0)))))))</f>
        <v>46.2</v>
      </c>
      <c r="AA12" s="40">
        <f>IF(AND($B12="3/4-inch", NOT(O12=""),OR(O12&gt;=0, O12&lt;0)),'[2]NonRes - Report'!$E$9,IF(AND($B12="1-inch", NOT(O12=""),OR(O12&gt;=0, O12&lt;0)),'[2]NonRes - Report'!$I$9,IF(AND($B12="1 1/2-inch", NOT(O12=""),OR(O12&gt;=0, O12&lt;0)),'[2]NonRes - Report'!$J$9,IF(AND($B12="2-inch", NOT(O12=""),OR(O12&gt;=0, O12&lt;0)),'[2]NonRes - Report'!$K$9,IF(AND($B12="3-inch", NOT(O12=""),OR(O12&gt;=0, O12&lt;0)),'[2]NonRes - Report'!$L$9,IF(AND($B12="4-inch", NOT(O12=""),OR(O12&gt;=0, O12&lt;0)),'[2]NonRes - Report'!$M$9,IF(AND($B12="6-inch", NOT(O12=""),OR(O12&gt;=0, O12&lt;0)),'[2]NonRes - Report'!$N$9, 0)))))))</f>
        <v>46.2</v>
      </c>
      <c r="AB12" s="40">
        <f>IF(AND($B12="3/4-inch", NOT(P12=""),OR(P12&gt;=0, P12&lt;0)),'[2]NonRes - Report'!$E$9,IF(AND($B12="1-inch", NOT(P12=""),OR(P12&gt;=0, P12&lt;0)),'[2]NonRes - Report'!$I$9,IF(AND($B12="1 1/2-inch", NOT(P12=""),OR(P12&gt;=0, P12&lt;0)),'[2]NonRes - Report'!$J$9,IF(AND($B12="2-inch", NOT(P12=""),OR(P12&gt;=0, P12&lt;0)),'[2]NonRes - Report'!$K$9,IF(AND($B12="3-inch", NOT(P12=""),OR(P12&gt;=0, P12&lt;0)),'[2]NonRes - Report'!$L$9,IF(AND($B12="4-inch", NOT(P12=""),OR(P12&gt;=0, P12&lt;0)),'[2]NonRes - Report'!$M$9,IF(AND($B12="6-inch", NOT(P12=""),OR(P12&gt;=0, P12&lt;0)),'[2]NonRes - Report'!$N$9, 0)))))))</f>
        <v>46.2</v>
      </c>
      <c r="AC12" s="41">
        <f>IF(AND($B12="3/4-inch", NOT(Q12=""),OR(Q12&gt;=0, Q12&lt;0)),'[2]NonRes - Report'!$E$9,IF(AND($B12="1-inch", NOT(Q12=""),OR(Q12&gt;=0, Q12&lt;0)),'[2]NonRes - Report'!$I$9,IF(AND($B12="1 1/2-inch", NOT(Q12=""),OR(Q12&gt;=0, Q12&lt;0)),'[2]NonRes - Report'!$J$9,IF(AND($B12="2-inch", NOT(Q12=""),OR(Q12&gt;=0, Q12&lt;0)),'[2]NonRes - Report'!$K$9,IF(AND($B12="3-inch", NOT(Q12=""),OR(Q12&gt;=0, Q12&lt;0)),'[2]NonRes - Report'!$L$9,IF(AND($B12="4-inch", NOT(Q12=""),OR(Q12&gt;=0, Q12&lt;0)),'[2]NonRes - Report'!$M$9,IF(AND($B12="6-inch", NOT(Q12=""),OR(Q12&gt;=0, Q12&lt;0)),'[2]NonRes - Report'!$N$9, 0)))))))</f>
        <v>46.2</v>
      </c>
      <c r="AD12" s="38">
        <f>IF(AND($B12="3/4-inch",DJ12&gt;'[2]NonRes - Report'!$G$10),'[2]NonRes - Report'!$G$10,IF(AND($B12="3/4-inch",ABS(DJ12)&gt;'[2]NonRes - Report'!$G$10),-'[2]NonRes - Report'!$G$10,IF(AND($B12="1-inch",DJ12&gt;'[2]NonRes - Report'!$I$10),'[2]NonRes - Report'!$I$10,IF(AND($B12="1-inch",ABS(DJ12)&gt;'[2]NonRes - Report'!$I$10),-'[2]NonRes - Report'!$I$10,IF(AND($B12="1 1/2-inch",DJ12&gt;'[2]NonRes - Report'!$J$10),'[2]NonRes - Report'!$J$10,IF(AND($B12="1 1/2-inch",ABS(DJ12)&gt;'[2]NonRes - Report'!$J$10),-'[2]NonRes - Report'!$J$10,IF(AND($B12="2-inch",DJ12&gt;'[2]NonRes - Report'!$K$10),'[2]NonRes - Report'!$K$10,IF(AND($B12="2-inch",ABS(DJ12)&gt;'[2]NonRes - Report'!$K$10),-'[2]NonRes - Report'!$K$10,IF(AND($B12="3-inch",DJ12&gt;'[2]NonRes - Report'!$L$10),'[2]NonRes - Report'!$L$10,IF(AND($B12="3-inch",ABS(DJ12)&gt;'[2]NonRes - Report'!$L$10),-'[2]NonRes - Report'!$L$10,IF(AND($B12="4-inch",DJ12&gt;'[2]NonRes - Report'!$M$10),'[2]NonRes - Report'!$M$10,IF(AND($B12="4-inch",ABS(DJ12)&gt;'[2]NonRes - Report'!$M$10),-'[2]NonRes - Report'!$M$10,IF(AND($B12="6-inch",DJ12&gt;'[2]NonRes - Report'!$N$10),'[2]NonRes - Report'!$N$10,IF(AND($B12="6-inch",ABS(DJ12)&gt;'[2]NonRes - Report'!$N$10),-'[2]NonRes - Report'!$N$10,IF(DJ12&lt;0,-DJ12,DJ12)))))))))))))))</f>
        <v>4800</v>
      </c>
      <c r="AE12" s="38">
        <f>IF(AND($B12="3/4-inch",DK12&gt;'[2]NonRes - Report'!$G$10),'[2]NonRes - Report'!$G$10,IF(AND($B12="3/4-inch",ABS(DK12)&gt;'[2]NonRes - Report'!$G$10),-'[2]NonRes - Report'!$G$10,IF(AND($B12="1-inch",DK12&gt;'[2]NonRes - Report'!$I$10),'[2]NonRes - Report'!$I$10,IF(AND($B12="1-inch",ABS(DK12)&gt;'[2]NonRes - Report'!$I$10),-'[2]NonRes - Report'!$I$10,IF(AND($B12="1 1/2-inch",DK12&gt;'[2]NonRes - Report'!$J$10),'[2]NonRes - Report'!$J$10,IF(AND($B12="1 1/2-inch",ABS(DK12)&gt;'[2]NonRes - Report'!$J$10),-'[2]NonRes - Report'!$J$10,IF(AND($B12="2-inch",DK12&gt;'[2]NonRes - Report'!$K$10),'[2]NonRes - Report'!$K$10,IF(AND($B12="2-inch",ABS(DK12)&gt;'[2]NonRes - Report'!$K$10),-'[2]NonRes - Report'!$K$10,IF(AND($B12="3-inch",DK12&gt;'[2]NonRes - Report'!$L$10),'[2]NonRes - Report'!$L$10,IF(AND($B12="3-inch",ABS(DK12)&gt;'[2]NonRes - Report'!$L$10),-'[2]NonRes - Report'!$L$10,IF(AND($B12="4-inch",DK12&gt;'[2]NonRes - Report'!$M$10),'[2]NonRes - Report'!$M$10,IF(AND($B12="4-inch",ABS(DK12)&gt;'[2]NonRes - Report'!$M$10),-'[2]NonRes - Report'!$M$10,IF(AND($B12="6-inch",DK12&gt;'[2]NonRes - Report'!$N$10),'[2]NonRes - Report'!$N$10,IF(AND($B12="6-inch",ABS(DK12)&gt;'[2]NonRes - Report'!$N$10),-'[2]NonRes - Report'!$N$10,IF(DK12&lt;0,-DK12,DK12)))))))))))))))</f>
        <v>4800</v>
      </c>
      <c r="AF12" s="38">
        <f>IF(AND($B12="3/4-inch",DL12&gt;'[2]NonRes - Report'!$G$10),'[2]NonRes - Report'!$G$10,IF(AND($B12="3/4-inch",ABS(DL12)&gt;'[2]NonRes - Report'!$G$10),-'[2]NonRes - Report'!$G$10,IF(AND($B12="1-inch",DL12&gt;'[2]NonRes - Report'!$I$10),'[2]NonRes - Report'!$I$10,IF(AND($B12="1-inch",ABS(DL12)&gt;'[2]NonRes - Report'!$I$10),-'[2]NonRes - Report'!$I$10,IF(AND($B12="1 1/2-inch",DL12&gt;'[2]NonRes - Report'!$J$10),'[2]NonRes - Report'!$J$10,IF(AND($B12="1 1/2-inch",ABS(DL12)&gt;'[2]NonRes - Report'!$J$10),-'[2]NonRes - Report'!$J$10,IF(AND($B12="2-inch",DL12&gt;'[2]NonRes - Report'!$K$10),'[2]NonRes - Report'!$K$10,IF(AND($B12="2-inch",ABS(DL12)&gt;'[2]NonRes - Report'!$K$10),-'[2]NonRes - Report'!$K$10,IF(AND($B12="3-inch",DL12&gt;'[2]NonRes - Report'!$L$10),'[2]NonRes - Report'!$L$10,IF(AND($B12="3-inch",ABS(DL12)&gt;'[2]NonRes - Report'!$L$10),-'[2]NonRes - Report'!$L$10,IF(AND($B12="4-inch",DL12&gt;'[2]NonRes - Report'!$M$10),'[2]NonRes - Report'!$M$10,IF(AND($B12="4-inch",ABS(DL12)&gt;'[2]NonRes - Report'!$M$10),-'[2]NonRes - Report'!$M$10,IF(AND($B12="6-inch",DL12&gt;'[2]NonRes - Report'!$N$10),'[2]NonRes - Report'!$N$10,IF(AND($B12="6-inch",ABS(DL12)&gt;'[2]NonRes - Report'!$N$10),-'[2]NonRes - Report'!$N$10,IF(DL12&lt;0,-DL12,DL12)))))))))))))))</f>
        <v>4800</v>
      </c>
      <c r="AG12" s="38">
        <f>IF(AND($B12="3/4-inch",DM12&gt;'[2]NonRes - Report'!$G$10),'[2]NonRes - Report'!$G$10,IF(AND($B12="3/4-inch",ABS(DM12)&gt;'[2]NonRes - Report'!$G$10),-'[2]NonRes - Report'!$G$10,IF(AND($B12="1-inch",DM12&gt;'[2]NonRes - Report'!$I$10),'[2]NonRes - Report'!$I$10,IF(AND($B12="1-inch",ABS(DM12)&gt;'[2]NonRes - Report'!$I$10),-'[2]NonRes - Report'!$I$10,IF(AND($B12="1 1/2-inch",DM12&gt;'[2]NonRes - Report'!$J$10),'[2]NonRes - Report'!$J$10,IF(AND($B12="1 1/2-inch",ABS(DM12)&gt;'[2]NonRes - Report'!$J$10),-'[2]NonRes - Report'!$J$10,IF(AND($B12="2-inch",DM12&gt;'[2]NonRes - Report'!$K$10),'[2]NonRes - Report'!$K$10,IF(AND($B12="2-inch",ABS(DM12)&gt;'[2]NonRes - Report'!$K$10),-'[2]NonRes - Report'!$K$10,IF(AND($B12="3-inch",DM12&gt;'[2]NonRes - Report'!$L$10),'[2]NonRes - Report'!$L$10,IF(AND($B12="3-inch",ABS(DM12)&gt;'[2]NonRes - Report'!$L$10),-'[2]NonRes - Report'!$L$10,IF(AND($B12="4-inch",DM12&gt;'[2]NonRes - Report'!$M$10),'[2]NonRes - Report'!$M$10,IF(AND($B12="4-inch",ABS(DM12)&gt;'[2]NonRes - Report'!$M$10),-'[2]NonRes - Report'!$M$10,IF(AND($B12="6-inch",DM12&gt;'[2]NonRes - Report'!$N$10),'[2]NonRes - Report'!$N$10,IF(AND($B12="6-inch",ABS(DM12)&gt;'[2]NonRes - Report'!$N$10),-'[2]NonRes - Report'!$N$10,IF(DM12&lt;0,-DM12,DM12)))))))))))))))</f>
        <v>4800</v>
      </c>
      <c r="AH12" s="38">
        <f>IF(AND($B12="3/4-inch",DN12&gt;'[2]NonRes - Report'!$G$10),'[2]NonRes - Report'!$G$10,IF(AND($B12="3/4-inch",ABS(DN12)&gt;'[2]NonRes - Report'!$G$10),-'[2]NonRes - Report'!$G$10,IF(AND($B12="1-inch",DN12&gt;'[2]NonRes - Report'!$I$10),'[2]NonRes - Report'!$I$10,IF(AND($B12="1-inch",ABS(DN12)&gt;'[2]NonRes - Report'!$I$10),-'[2]NonRes - Report'!$I$10,IF(AND($B12="1 1/2-inch",DN12&gt;'[2]NonRes - Report'!$J$10),'[2]NonRes - Report'!$J$10,IF(AND($B12="1 1/2-inch",ABS(DN12)&gt;'[2]NonRes - Report'!$J$10),-'[2]NonRes - Report'!$J$10,IF(AND($B12="2-inch",DN12&gt;'[2]NonRes - Report'!$K$10),'[2]NonRes - Report'!$K$10,IF(AND($B12="2-inch",ABS(DN12)&gt;'[2]NonRes - Report'!$K$10),-'[2]NonRes - Report'!$K$10,IF(AND($B12="3-inch",DN12&gt;'[2]NonRes - Report'!$L$10),'[2]NonRes - Report'!$L$10,IF(AND($B12="3-inch",ABS(DN12)&gt;'[2]NonRes - Report'!$L$10),-'[2]NonRes - Report'!$L$10,IF(AND($B12="4-inch",DN12&gt;'[2]NonRes - Report'!$M$10),'[2]NonRes - Report'!$M$10,IF(AND($B12="4-inch",ABS(DN12)&gt;'[2]NonRes - Report'!$M$10),-'[2]NonRes - Report'!$M$10,IF(AND($B12="6-inch",DN12&gt;'[2]NonRes - Report'!$N$10),'[2]NonRes - Report'!$N$10,IF(AND($B12="6-inch",ABS(DN12)&gt;'[2]NonRes - Report'!$N$10),-'[2]NonRes - Report'!$N$10,IF(DN12&lt;0,-DN12,DN12)))))))))))))))</f>
        <v>4800</v>
      </c>
      <c r="AI12" s="38">
        <f>IF(AND($B12="3/4-inch",DO12&gt;'[2]NonRes - Report'!$G$10),'[2]NonRes - Report'!$G$10,IF(AND($B12="3/4-inch",ABS(DO12)&gt;'[2]NonRes - Report'!$G$10),-'[2]NonRes - Report'!$G$10,IF(AND($B12="1-inch",DO12&gt;'[2]NonRes - Report'!$I$10),'[2]NonRes - Report'!$I$10,IF(AND($B12="1-inch",ABS(DO12)&gt;'[2]NonRes - Report'!$I$10),-'[2]NonRes - Report'!$I$10,IF(AND($B12="1 1/2-inch",DO12&gt;'[2]NonRes - Report'!$J$10),'[2]NonRes - Report'!$J$10,IF(AND($B12="1 1/2-inch",ABS(DO12)&gt;'[2]NonRes - Report'!$J$10),-'[2]NonRes - Report'!$J$10,IF(AND($B12="2-inch",DO12&gt;'[2]NonRes - Report'!$K$10),'[2]NonRes - Report'!$K$10,IF(AND($B12="2-inch",ABS(DO12)&gt;'[2]NonRes - Report'!$K$10),-'[2]NonRes - Report'!$K$10,IF(AND($B12="3-inch",DO12&gt;'[2]NonRes - Report'!$L$10),'[2]NonRes - Report'!$L$10,IF(AND($B12="3-inch",ABS(DO12)&gt;'[2]NonRes - Report'!$L$10),-'[2]NonRes - Report'!$L$10,IF(AND($B12="4-inch",DO12&gt;'[2]NonRes - Report'!$M$10),'[2]NonRes - Report'!$M$10,IF(AND($B12="4-inch",ABS(DO12)&gt;'[2]NonRes - Report'!$M$10),-'[2]NonRes - Report'!$M$10,IF(AND($B12="6-inch",DO12&gt;'[2]NonRes - Report'!$N$10),'[2]NonRes - Report'!$N$10,IF(AND($B12="6-inch",ABS(DO12)&gt;'[2]NonRes - Report'!$N$10),-'[2]NonRes - Report'!$N$10,IF(DO12&lt;0,-DO12,DO12)))))))))))))))</f>
        <v>4800</v>
      </c>
      <c r="AJ12" s="38">
        <f>IF(AND($B12="3/4-inch",DP12&gt;'[2]NonRes - Report'!$G$10),'[2]NonRes - Report'!$G$10,IF(AND($B12="3/4-inch",ABS(DP12)&gt;'[2]NonRes - Report'!$G$10),-'[2]NonRes - Report'!$G$10,IF(AND($B12="1-inch",DP12&gt;'[2]NonRes - Report'!$I$10),'[2]NonRes - Report'!$I$10,IF(AND($B12="1-inch",ABS(DP12)&gt;'[2]NonRes - Report'!$I$10),-'[2]NonRes - Report'!$I$10,IF(AND($B12="1 1/2-inch",DP12&gt;'[2]NonRes - Report'!$J$10),'[2]NonRes - Report'!$J$10,IF(AND($B12="1 1/2-inch",ABS(DP12)&gt;'[2]NonRes - Report'!$J$10),-'[2]NonRes - Report'!$J$10,IF(AND($B12="2-inch",DP12&gt;'[2]NonRes - Report'!$K$10),'[2]NonRes - Report'!$K$10,IF(AND($B12="2-inch",ABS(DP12)&gt;'[2]NonRes - Report'!$K$10),-'[2]NonRes - Report'!$K$10,IF(AND($B12="3-inch",DP12&gt;'[2]NonRes - Report'!$L$10),'[2]NonRes - Report'!$L$10,IF(AND($B12="3-inch",ABS(DP12)&gt;'[2]NonRes - Report'!$L$10),-'[2]NonRes - Report'!$L$10,IF(AND($B12="4-inch",DP12&gt;'[2]NonRes - Report'!$M$10),'[2]NonRes - Report'!$M$10,IF(AND($B12="4-inch",ABS(DP12)&gt;'[2]NonRes - Report'!$M$10),-'[2]NonRes - Report'!$M$10,IF(AND($B12="6-inch",DP12&gt;'[2]NonRes - Report'!$N$10),'[2]NonRes - Report'!$N$10,IF(AND($B12="6-inch",ABS(DP12)&gt;'[2]NonRes - Report'!$N$10),-'[2]NonRes - Report'!$N$10,IF(DP12&lt;0,-DP12,DP12)))))))))))))))</f>
        <v>4800</v>
      </c>
      <c r="AK12" s="38">
        <f>IF(AND($B12="3/4-inch",DQ12&gt;'[2]NonRes - Report'!$G$10),'[2]NonRes - Report'!$G$10,IF(AND($B12="3/4-inch",ABS(DQ12)&gt;'[2]NonRes - Report'!$G$10),-'[2]NonRes - Report'!$G$10,IF(AND($B12="1-inch",DQ12&gt;'[2]NonRes - Report'!$I$10),'[2]NonRes - Report'!$I$10,IF(AND($B12="1-inch",ABS(DQ12)&gt;'[2]NonRes - Report'!$I$10),-'[2]NonRes - Report'!$I$10,IF(AND($B12="1 1/2-inch",DQ12&gt;'[2]NonRes - Report'!$J$10),'[2]NonRes - Report'!$J$10,IF(AND($B12="1 1/2-inch",ABS(DQ12)&gt;'[2]NonRes - Report'!$J$10),-'[2]NonRes - Report'!$J$10,IF(AND($B12="2-inch",DQ12&gt;'[2]NonRes - Report'!$K$10),'[2]NonRes - Report'!$K$10,IF(AND($B12="2-inch",ABS(DQ12)&gt;'[2]NonRes - Report'!$K$10),-'[2]NonRes - Report'!$K$10,IF(AND($B12="3-inch",DQ12&gt;'[2]NonRes - Report'!$L$10),'[2]NonRes - Report'!$L$10,IF(AND($B12="3-inch",ABS(DQ12)&gt;'[2]NonRes - Report'!$L$10),-'[2]NonRes - Report'!$L$10,IF(AND($B12="4-inch",DQ12&gt;'[2]NonRes - Report'!$M$10),'[2]NonRes - Report'!$M$10,IF(AND($B12="4-inch",ABS(DQ12)&gt;'[2]NonRes - Report'!$M$10),-'[2]NonRes - Report'!$M$10,IF(AND($B12="6-inch",DQ12&gt;'[2]NonRes - Report'!$N$10),'[2]NonRes - Report'!$N$10,IF(AND($B12="6-inch",ABS(DQ12)&gt;'[2]NonRes - Report'!$N$10),-'[2]NonRes - Report'!$N$10,IF(DQ12&lt;0,-DQ12,DQ12)))))))))))))))</f>
        <v>4800</v>
      </c>
      <c r="AL12" s="38">
        <f>IF(AND($B12="3/4-inch",DR12&gt;'[2]NonRes - Report'!$G$10),'[2]NonRes - Report'!$G$10,IF(AND($B12="3/4-inch",ABS(DR12)&gt;'[2]NonRes - Report'!$G$10),-'[2]NonRes - Report'!$G$10,IF(AND($B12="1-inch",DR12&gt;'[2]NonRes - Report'!$I$10),'[2]NonRes - Report'!$I$10,IF(AND($B12="1-inch",ABS(DR12)&gt;'[2]NonRes - Report'!$I$10),-'[2]NonRes - Report'!$I$10,IF(AND($B12="1 1/2-inch",DR12&gt;'[2]NonRes - Report'!$J$10),'[2]NonRes - Report'!$J$10,IF(AND($B12="1 1/2-inch",ABS(DR12)&gt;'[2]NonRes - Report'!$J$10),-'[2]NonRes - Report'!$J$10,IF(AND($B12="2-inch",DR12&gt;'[2]NonRes - Report'!$K$10),'[2]NonRes - Report'!$K$10,IF(AND($B12="2-inch",ABS(DR12)&gt;'[2]NonRes - Report'!$K$10),-'[2]NonRes - Report'!$K$10,IF(AND($B12="3-inch",DR12&gt;'[2]NonRes - Report'!$L$10),'[2]NonRes - Report'!$L$10,IF(AND($B12="3-inch",ABS(DR12)&gt;'[2]NonRes - Report'!$L$10),-'[2]NonRes - Report'!$L$10,IF(AND($B12="4-inch",DR12&gt;'[2]NonRes - Report'!$M$10),'[2]NonRes - Report'!$M$10,IF(AND($B12="4-inch",ABS(DR12)&gt;'[2]NonRes - Report'!$M$10),-'[2]NonRes - Report'!$M$10,IF(AND($B12="6-inch",DR12&gt;'[2]NonRes - Report'!$N$10),'[2]NonRes - Report'!$N$10,IF(AND($B12="6-inch",ABS(DR12)&gt;'[2]NonRes - Report'!$N$10),-'[2]NonRes - Report'!$N$10,IF(DR12&lt;0,-DR12,DR12)))))))))))))))</f>
        <v>4800</v>
      </c>
      <c r="AM12" s="38">
        <f>IF(AND($B12="3/4-inch",DS12&gt;'[2]NonRes - Report'!$G$10),'[2]NonRes - Report'!$G$10,IF(AND($B12="3/4-inch",ABS(DS12)&gt;'[2]NonRes - Report'!$G$10),-'[2]NonRes - Report'!$G$10,IF(AND($B12="1-inch",DS12&gt;'[2]NonRes - Report'!$I$10),'[2]NonRes - Report'!$I$10,IF(AND($B12="1-inch",ABS(DS12)&gt;'[2]NonRes - Report'!$I$10),-'[2]NonRes - Report'!$I$10,IF(AND($B12="1 1/2-inch",DS12&gt;'[2]NonRes - Report'!$J$10),'[2]NonRes - Report'!$J$10,IF(AND($B12="1 1/2-inch",ABS(DS12)&gt;'[2]NonRes - Report'!$J$10),-'[2]NonRes - Report'!$J$10,IF(AND($B12="2-inch",DS12&gt;'[2]NonRes - Report'!$K$10),'[2]NonRes - Report'!$K$10,IF(AND($B12="2-inch",ABS(DS12)&gt;'[2]NonRes - Report'!$K$10),-'[2]NonRes - Report'!$K$10,IF(AND($B12="3-inch",DS12&gt;'[2]NonRes - Report'!$L$10),'[2]NonRes - Report'!$L$10,IF(AND($B12="3-inch",ABS(DS12)&gt;'[2]NonRes - Report'!$L$10),-'[2]NonRes - Report'!$L$10,IF(AND($B12="4-inch",DS12&gt;'[2]NonRes - Report'!$M$10),'[2]NonRes - Report'!$M$10,IF(AND($B12="4-inch",ABS(DS12)&gt;'[2]NonRes - Report'!$M$10),-'[2]NonRes - Report'!$M$10,IF(AND($B12="6-inch",DS12&gt;'[2]NonRes - Report'!$N$10),'[2]NonRes - Report'!$N$10,IF(AND($B12="6-inch",ABS(DS12)&gt;'[2]NonRes - Report'!$N$10),-'[2]NonRes - Report'!$N$10,IF(DS12&lt;0,-DS12,DS12)))))))))))))))</f>
        <v>4800</v>
      </c>
      <c r="AN12" s="38">
        <f>IF(AND($B12="3/4-inch",DT12&gt;'[2]NonRes - Report'!$G$10),'[2]NonRes - Report'!$G$10,IF(AND($B12="3/4-inch",ABS(DT12)&gt;'[2]NonRes - Report'!$G$10),-'[2]NonRes - Report'!$G$10,IF(AND($B12="1-inch",DT12&gt;'[2]NonRes - Report'!$I$10),'[2]NonRes - Report'!$I$10,IF(AND($B12="1-inch",ABS(DT12)&gt;'[2]NonRes - Report'!$I$10),-'[2]NonRes - Report'!$I$10,IF(AND($B12="1 1/2-inch",DT12&gt;'[2]NonRes - Report'!$J$10),'[2]NonRes - Report'!$J$10,IF(AND($B12="1 1/2-inch",ABS(DT12)&gt;'[2]NonRes - Report'!$J$10),-'[2]NonRes - Report'!$J$10,IF(AND($B12="2-inch",DT12&gt;'[2]NonRes - Report'!$K$10),'[2]NonRes - Report'!$K$10,IF(AND($B12="2-inch",ABS(DT12)&gt;'[2]NonRes - Report'!$K$10),-'[2]NonRes - Report'!$K$10,IF(AND($B12="3-inch",DT12&gt;'[2]NonRes - Report'!$L$10),'[2]NonRes - Report'!$L$10,IF(AND($B12="3-inch",ABS(DT12)&gt;'[2]NonRes - Report'!$L$10),-'[2]NonRes - Report'!$L$10,IF(AND($B12="4-inch",DT12&gt;'[2]NonRes - Report'!$M$10),'[2]NonRes - Report'!$M$10,IF(AND($B12="4-inch",ABS(DT12)&gt;'[2]NonRes - Report'!$M$10),-'[2]NonRes - Report'!$M$10,IF(AND($B12="6-inch",DT12&gt;'[2]NonRes - Report'!$N$10),'[2]NonRes - Report'!$N$10,IF(AND($B12="6-inch",ABS(DT12)&gt;'[2]NonRes - Report'!$N$10),-'[2]NonRes - Report'!$N$10,IF(DT12&lt;0,-DT12,DT12)))))))))))))))</f>
        <v>4800</v>
      </c>
      <c r="AO12" s="39">
        <f>IF(AND($B12="3/4-inch",DU12&gt;'[2]NonRes - Report'!$G$10),'[2]NonRes - Report'!$G$10,IF(AND($B12="3/4-inch",ABS(DU12)&gt;'[2]NonRes - Report'!$G$10),-'[2]NonRes - Report'!$G$10,IF(AND($B12="1-inch",DU12&gt;'[2]NonRes - Report'!$I$10),'[2]NonRes - Report'!$I$10,IF(AND($B12="1-inch",ABS(DU12)&gt;'[2]NonRes - Report'!$I$10),-'[2]NonRes - Report'!$I$10,IF(AND($B12="1 1/2-inch",DU12&gt;'[2]NonRes - Report'!$J$10),'[2]NonRes - Report'!$J$10,IF(AND($B12="1 1/2-inch",ABS(DU12)&gt;'[2]NonRes - Report'!$J$10),-'[2]NonRes - Report'!$J$10,IF(AND($B12="2-inch",DU12&gt;'[2]NonRes - Report'!$K$10),'[2]NonRes - Report'!$K$10,IF(AND($B12="2-inch",ABS(DU12)&gt;'[2]NonRes - Report'!$K$10),-'[2]NonRes - Report'!$K$10,IF(AND($B12="3-inch",DU12&gt;'[2]NonRes - Report'!$L$10),'[2]NonRes - Report'!$L$10,IF(AND($B12="3-inch",ABS(DU12)&gt;'[2]NonRes - Report'!$L$10),-'[2]NonRes - Report'!$L$10,IF(AND($B12="4-inch",DU12&gt;'[2]NonRes - Report'!$M$10),'[2]NonRes - Report'!$M$10,IF(AND($B12="4-inch",ABS(DU12)&gt;'[2]NonRes - Report'!$M$10),-'[2]NonRes - Report'!$M$10,IF(AND($B12="6-inch",DU12&gt;'[2]NonRes - Report'!$N$10),'[2]NonRes - Report'!$N$10,IF(AND($B12="6-inch",ABS(DU12)&gt;'[2]NonRes - Report'!$N$10),-'[2]NonRes - Report'!$N$10,IF(DU12&lt;0,-DU12,DU12)))))))))))))))</f>
        <v>0</v>
      </c>
      <c r="AP12" s="40">
        <f>IF(AND($B12="3/4-inch",DJ12&gt;'[2]NonRes - Report'!$G$10),('[2]NonRes - Report'!$G$10/'[2]NonRes - Report'!$I$22*'[2]NonRes - Report'!$E$10),IF(AND($B12="1-inch",DJ12&gt;'[2]NonRes - Report'!$I$10),('[2]NonRes - Report'!$I$10/'[2]NonRes - Report'!$I$22*'[2]NonRes - Report'!$E$10),IF(AND($B12="1 1/2-inch",DJ12&gt;'[2]NonRes - Report'!$J$10),('[2]NonRes - Report'!$J$10/'[2]NonRes - Report'!$I$22*'[2]NonRes - Report'!$E$10),IF(AND($B12="2-inch",DJ12&gt;'[2]NonRes - Report'!$K$10),('[2]NonRes - Report'!$K$10/'[2]NonRes - Report'!$I$22*'[2]NonRes - Report'!$E$10),IF(AND($B12="3-inch",DJ12&gt;'[2]NonRes - Report'!$L$10),('[2]NonRes - Report'!$L$10/'[2]NonRes - Report'!$I$22*'[2]NonRes - Report'!$E$10),IF(AND($B12="4-inch",DJ12&gt;'[2]NonRes - Report'!$M$10),('[2]NonRes - Report'!$M$10/'[2]NonRes - Report'!$I$22*'[2]NonRes - Report'!$E$10),IF(AND($B12="6-inch",DJ12&gt;'[2]NonRes - Report'!$N$10),('[2]NonRes - Report'!$N$10/'[2]NonRes - Report'!$I$22*'[2]NonRes - Report'!$E$10),AD12/'[2]NonRes - Report'!$I$22*'[2]NonRes - Report'!$E$10)))))))</f>
        <v>40.799999999999997</v>
      </c>
      <c r="AQ12" s="40">
        <f>IF(AND($B12="3/4-inch",DK12&gt;'[2]NonRes - Report'!$G$10),('[2]NonRes - Report'!$G$10/'[2]NonRes - Report'!$I$22*'[2]NonRes - Report'!$E$10),IF(AND($B12="1-inch",DK12&gt;'[2]NonRes - Report'!$I$10),('[2]NonRes - Report'!$I$10/'[2]NonRes - Report'!$I$22*'[2]NonRes - Report'!$E$10),IF(AND($B12="1 1/2-inch",DK12&gt;'[2]NonRes - Report'!$J$10),('[2]NonRes - Report'!$J$10/'[2]NonRes - Report'!$I$22*'[2]NonRes - Report'!$E$10),IF(AND($B12="2-inch",DK12&gt;'[2]NonRes - Report'!$K$10),('[2]NonRes - Report'!$K$10/'[2]NonRes - Report'!$I$22*'[2]NonRes - Report'!$E$10),IF(AND($B12="3-inch",DK12&gt;'[2]NonRes - Report'!$L$10),('[2]NonRes - Report'!$L$10/'[2]NonRes - Report'!$I$22*'[2]NonRes - Report'!$E$10),IF(AND($B12="4-inch",DK12&gt;'[2]NonRes - Report'!$M$10),('[2]NonRes - Report'!$M$10/'[2]NonRes - Report'!$I$22*'[2]NonRes - Report'!$E$10),IF(AND($B12="6-inch",DK12&gt;'[2]NonRes - Report'!$N$10),('[2]NonRes - Report'!$N$10/'[2]NonRes - Report'!$I$22*'[2]NonRes - Report'!$E$10),AE12/'[2]NonRes - Report'!$I$22*'[2]NonRes - Report'!$E$10)))))))</f>
        <v>40.799999999999997</v>
      </c>
      <c r="AR12" s="40">
        <f>IF(AND($B12="3/4-inch",DL12&gt;'[2]NonRes - Report'!$G$10),('[2]NonRes - Report'!$G$10/'[2]NonRes - Report'!$I$22*'[2]NonRes - Report'!$E$10),IF(AND($B12="1-inch",DL12&gt;'[2]NonRes - Report'!$I$10),('[2]NonRes - Report'!$I$10/'[2]NonRes - Report'!$I$22*'[2]NonRes - Report'!$E$10),IF(AND($B12="1 1/2-inch",DL12&gt;'[2]NonRes - Report'!$J$10),('[2]NonRes - Report'!$J$10/'[2]NonRes - Report'!$I$22*'[2]NonRes - Report'!$E$10),IF(AND($B12="2-inch",DL12&gt;'[2]NonRes - Report'!$K$10),('[2]NonRes - Report'!$K$10/'[2]NonRes - Report'!$I$22*'[2]NonRes - Report'!$E$10),IF(AND($B12="3-inch",DL12&gt;'[2]NonRes - Report'!$L$10),('[2]NonRes - Report'!$L$10/'[2]NonRes - Report'!$I$22*'[2]NonRes - Report'!$E$10),IF(AND($B12="4-inch",DL12&gt;'[2]NonRes - Report'!$M$10),('[2]NonRes - Report'!$M$10/'[2]NonRes - Report'!$I$22*'[2]NonRes - Report'!$E$10),IF(AND($B12="6-inch",DL12&gt;'[2]NonRes - Report'!$N$10),('[2]NonRes - Report'!$N$10/'[2]NonRes - Report'!$I$22*'[2]NonRes - Report'!$E$10),AF12/'[2]NonRes - Report'!$I$22*'[2]NonRes - Report'!$E$10)))))))</f>
        <v>40.799999999999997</v>
      </c>
      <c r="AS12" s="40">
        <f>IF(AND($B12="3/4-inch",DM12&gt;'[2]NonRes - Report'!$G$10),('[2]NonRes - Report'!$G$10/'[2]NonRes - Report'!$I$22*'[2]NonRes - Report'!$E$10),IF(AND($B12="1-inch",DM12&gt;'[2]NonRes - Report'!$I$10),('[2]NonRes - Report'!$I$10/'[2]NonRes - Report'!$I$22*'[2]NonRes - Report'!$E$10),IF(AND($B12="1 1/2-inch",DM12&gt;'[2]NonRes - Report'!$J$10),('[2]NonRes - Report'!$J$10/'[2]NonRes - Report'!$I$22*'[2]NonRes - Report'!$E$10),IF(AND($B12="2-inch",DM12&gt;'[2]NonRes - Report'!$K$10),('[2]NonRes - Report'!$K$10/'[2]NonRes - Report'!$I$22*'[2]NonRes - Report'!$E$10),IF(AND($B12="3-inch",DM12&gt;'[2]NonRes - Report'!$L$10),('[2]NonRes - Report'!$L$10/'[2]NonRes - Report'!$I$22*'[2]NonRes - Report'!$E$10),IF(AND($B12="4-inch",DM12&gt;'[2]NonRes - Report'!$M$10),('[2]NonRes - Report'!$M$10/'[2]NonRes - Report'!$I$22*'[2]NonRes - Report'!$E$10),IF(AND($B12="6-inch",DM12&gt;'[2]NonRes - Report'!$N$10),('[2]NonRes - Report'!$N$10/'[2]NonRes - Report'!$I$22*'[2]NonRes - Report'!$E$10),AG12/'[2]NonRes - Report'!$I$22*'[2]NonRes - Report'!$E$10)))))))</f>
        <v>40.799999999999997</v>
      </c>
      <c r="AT12" s="40">
        <f>IF(AND($B12="3/4-inch",DN12&gt;'[2]NonRes - Report'!$G$10),('[2]NonRes - Report'!$G$10/'[2]NonRes - Report'!$I$22*'[2]NonRes - Report'!$E$10),IF(AND($B12="1-inch",DN12&gt;'[2]NonRes - Report'!$I$10),('[2]NonRes - Report'!$I$10/'[2]NonRes - Report'!$I$22*'[2]NonRes - Report'!$E$10),IF(AND($B12="1 1/2-inch",DN12&gt;'[2]NonRes - Report'!$J$10),('[2]NonRes - Report'!$J$10/'[2]NonRes - Report'!$I$22*'[2]NonRes - Report'!$E$10),IF(AND($B12="2-inch",DN12&gt;'[2]NonRes - Report'!$K$10),('[2]NonRes - Report'!$K$10/'[2]NonRes - Report'!$I$22*'[2]NonRes - Report'!$E$10),IF(AND($B12="3-inch",DN12&gt;'[2]NonRes - Report'!$L$10),('[2]NonRes - Report'!$L$10/'[2]NonRes - Report'!$I$22*'[2]NonRes - Report'!$E$10),IF(AND($B12="4-inch",DN12&gt;'[2]NonRes - Report'!$M$10),('[2]NonRes - Report'!$M$10/'[2]NonRes - Report'!$I$22*'[2]NonRes - Report'!$E$10),IF(AND($B12="6-inch",DN12&gt;'[2]NonRes - Report'!$N$10),('[2]NonRes - Report'!$N$10/'[2]NonRes - Report'!$I$22*'[2]NonRes - Report'!$E$10),AH12/'[2]NonRes - Report'!$I$22*'[2]NonRes - Report'!$E$10)))))))</f>
        <v>40.799999999999997</v>
      </c>
      <c r="AU12" s="40">
        <f>IF(AND($B12="3/4-inch",DO12&gt;'[2]NonRes - Report'!$G$10),('[2]NonRes - Report'!$G$10/'[2]NonRes - Report'!$I$22*'[2]NonRes - Report'!$E$10),IF(AND($B12="1-inch",DO12&gt;'[2]NonRes - Report'!$I$10),('[2]NonRes - Report'!$I$10/'[2]NonRes - Report'!$I$22*'[2]NonRes - Report'!$E$10),IF(AND($B12="1 1/2-inch",DO12&gt;'[2]NonRes - Report'!$J$10),('[2]NonRes - Report'!$J$10/'[2]NonRes - Report'!$I$22*'[2]NonRes - Report'!$E$10),IF(AND($B12="2-inch",DO12&gt;'[2]NonRes - Report'!$K$10),('[2]NonRes - Report'!$K$10/'[2]NonRes - Report'!$I$22*'[2]NonRes - Report'!$E$10),IF(AND($B12="3-inch",DO12&gt;'[2]NonRes - Report'!$L$10),('[2]NonRes - Report'!$L$10/'[2]NonRes - Report'!$I$22*'[2]NonRes - Report'!$E$10),IF(AND($B12="4-inch",DO12&gt;'[2]NonRes - Report'!$M$10),('[2]NonRes - Report'!$M$10/'[2]NonRes - Report'!$I$22*'[2]NonRes - Report'!$E$10),IF(AND($B12="6-inch",DO12&gt;'[2]NonRes - Report'!$N$10),('[2]NonRes - Report'!$N$10/'[2]NonRes - Report'!$I$22*'[2]NonRes - Report'!$E$10),AI12/'[2]NonRes - Report'!$I$22*'[2]NonRes - Report'!$E$10)))))))</f>
        <v>40.799999999999997</v>
      </c>
      <c r="AV12" s="40">
        <f>IF(AND($B12="3/4-inch",DP12&gt;'[2]NonRes - Report'!$G$10),('[2]NonRes - Report'!$G$10/'[2]NonRes - Report'!$I$22*'[2]NonRes - Report'!$E$10),IF(AND($B12="1-inch",DP12&gt;'[2]NonRes - Report'!$I$10),('[2]NonRes - Report'!$I$10/'[2]NonRes - Report'!$I$22*'[2]NonRes - Report'!$E$10),IF(AND($B12="1 1/2-inch",DP12&gt;'[2]NonRes - Report'!$J$10),('[2]NonRes - Report'!$J$10/'[2]NonRes - Report'!$I$22*'[2]NonRes - Report'!$E$10),IF(AND($B12="2-inch",DP12&gt;'[2]NonRes - Report'!$K$10),('[2]NonRes - Report'!$K$10/'[2]NonRes - Report'!$I$22*'[2]NonRes - Report'!$E$10),IF(AND($B12="3-inch",DP12&gt;'[2]NonRes - Report'!$L$10),('[2]NonRes - Report'!$L$10/'[2]NonRes - Report'!$I$22*'[2]NonRes - Report'!$E$10),IF(AND($B12="4-inch",DP12&gt;'[2]NonRes - Report'!$M$10),('[2]NonRes - Report'!$M$10/'[2]NonRes - Report'!$I$22*'[2]NonRes - Report'!$E$10),IF(AND($B12="6-inch",DP12&gt;'[2]NonRes - Report'!$N$10),('[2]NonRes - Report'!$N$10/'[2]NonRes - Report'!$I$22*'[2]NonRes - Report'!$E$10),AJ12/'[2]NonRes - Report'!$I$22*'[2]NonRes - Report'!$E$10)))))))</f>
        <v>40.799999999999997</v>
      </c>
      <c r="AW12" s="40">
        <f>IF(AND($B12="3/4-inch",DQ12&gt;'[2]NonRes - Report'!$G$10),('[2]NonRes - Report'!$G$10/'[2]NonRes - Report'!$I$22*'[2]NonRes - Report'!$E$10),IF(AND($B12="1-inch",DQ12&gt;'[2]NonRes - Report'!$I$10),('[2]NonRes - Report'!$I$10/'[2]NonRes - Report'!$I$22*'[2]NonRes - Report'!$E$10),IF(AND($B12="1 1/2-inch",DQ12&gt;'[2]NonRes - Report'!$J$10),('[2]NonRes - Report'!$J$10/'[2]NonRes - Report'!$I$22*'[2]NonRes - Report'!$E$10),IF(AND($B12="2-inch",DQ12&gt;'[2]NonRes - Report'!$K$10),('[2]NonRes - Report'!$K$10/'[2]NonRes - Report'!$I$22*'[2]NonRes - Report'!$E$10),IF(AND($B12="3-inch",DQ12&gt;'[2]NonRes - Report'!$L$10),('[2]NonRes - Report'!$L$10/'[2]NonRes - Report'!$I$22*'[2]NonRes - Report'!$E$10),IF(AND($B12="4-inch",DQ12&gt;'[2]NonRes - Report'!$M$10),('[2]NonRes - Report'!$M$10/'[2]NonRes - Report'!$I$22*'[2]NonRes - Report'!$E$10),IF(AND($B12="6-inch",DQ12&gt;'[2]NonRes - Report'!$N$10),('[2]NonRes - Report'!$N$10/'[2]NonRes - Report'!$I$22*'[2]NonRes - Report'!$E$10),AK12/'[2]NonRes - Report'!$I$22*'[2]NonRes - Report'!$E$10)))))))</f>
        <v>40.799999999999997</v>
      </c>
      <c r="AX12" s="40">
        <f>IF(AND($B12="3/4-inch",DR12&gt;'[2]NonRes - Report'!$G$10),('[2]NonRes - Report'!$G$10/'[2]NonRes - Report'!$I$22*'[2]NonRes - Report'!$E$10),IF(AND($B12="1-inch",DR12&gt;'[2]NonRes - Report'!$I$10),('[2]NonRes - Report'!$I$10/'[2]NonRes - Report'!$I$22*'[2]NonRes - Report'!$E$10),IF(AND($B12="1 1/2-inch",DR12&gt;'[2]NonRes - Report'!$J$10),('[2]NonRes - Report'!$J$10/'[2]NonRes - Report'!$I$22*'[2]NonRes - Report'!$E$10),IF(AND($B12="2-inch",DR12&gt;'[2]NonRes - Report'!$K$10),('[2]NonRes - Report'!$K$10/'[2]NonRes - Report'!$I$22*'[2]NonRes - Report'!$E$10),IF(AND($B12="3-inch",DR12&gt;'[2]NonRes - Report'!$L$10),('[2]NonRes - Report'!$L$10/'[2]NonRes - Report'!$I$22*'[2]NonRes - Report'!$E$10),IF(AND($B12="4-inch",DR12&gt;'[2]NonRes - Report'!$M$10),('[2]NonRes - Report'!$M$10/'[2]NonRes - Report'!$I$22*'[2]NonRes - Report'!$E$10),IF(AND($B12="6-inch",DR12&gt;'[2]NonRes - Report'!$N$10),('[2]NonRes - Report'!$N$10/'[2]NonRes - Report'!$I$22*'[2]NonRes - Report'!$E$10),AL12/'[2]NonRes - Report'!$I$22*'[2]NonRes - Report'!$E$10)))))))</f>
        <v>40.799999999999997</v>
      </c>
      <c r="AY12" s="40">
        <f>IF(AND($B12="3/4-inch",DS12&gt;'[2]NonRes - Report'!$G$10),('[2]NonRes - Report'!$G$10/'[2]NonRes - Report'!$I$22*'[2]NonRes - Report'!$E$10),IF(AND($B12="1-inch",DS12&gt;'[2]NonRes - Report'!$I$10),('[2]NonRes - Report'!$I$10/'[2]NonRes - Report'!$I$22*'[2]NonRes - Report'!$E$10),IF(AND($B12="1 1/2-inch",DS12&gt;'[2]NonRes - Report'!$J$10),('[2]NonRes - Report'!$J$10/'[2]NonRes - Report'!$I$22*'[2]NonRes - Report'!$E$10),IF(AND($B12="2-inch",DS12&gt;'[2]NonRes - Report'!$K$10),('[2]NonRes - Report'!$K$10/'[2]NonRes - Report'!$I$22*'[2]NonRes - Report'!$E$10),IF(AND($B12="3-inch",DS12&gt;'[2]NonRes - Report'!$L$10),('[2]NonRes - Report'!$L$10/'[2]NonRes - Report'!$I$22*'[2]NonRes - Report'!$E$10),IF(AND($B12="4-inch",DS12&gt;'[2]NonRes - Report'!$M$10),('[2]NonRes - Report'!$M$10/'[2]NonRes - Report'!$I$22*'[2]NonRes - Report'!$E$10),IF(AND($B12="6-inch",DS12&gt;'[2]NonRes - Report'!$N$10),('[2]NonRes - Report'!$N$10/'[2]NonRes - Report'!$I$22*'[2]NonRes - Report'!$E$10),AM12/'[2]NonRes - Report'!$I$22*'[2]NonRes - Report'!$E$10)))))))</f>
        <v>40.799999999999997</v>
      </c>
      <c r="AZ12" s="40">
        <f>IF(AND($B12="3/4-inch",DT12&gt;'[2]NonRes - Report'!$G$10),('[2]NonRes - Report'!$G$10/'[2]NonRes - Report'!$I$22*'[2]NonRes - Report'!$E$10),IF(AND($B12="1-inch",DT12&gt;'[2]NonRes - Report'!$I$10),('[2]NonRes - Report'!$I$10/'[2]NonRes - Report'!$I$22*'[2]NonRes - Report'!$E$10),IF(AND($B12="1 1/2-inch",DT12&gt;'[2]NonRes - Report'!$J$10),('[2]NonRes - Report'!$J$10/'[2]NonRes - Report'!$I$22*'[2]NonRes - Report'!$E$10),IF(AND($B12="2-inch",DT12&gt;'[2]NonRes - Report'!$K$10),('[2]NonRes - Report'!$K$10/'[2]NonRes - Report'!$I$22*'[2]NonRes - Report'!$E$10),IF(AND($B12="3-inch",DT12&gt;'[2]NonRes - Report'!$L$10),('[2]NonRes - Report'!$L$10/'[2]NonRes - Report'!$I$22*'[2]NonRes - Report'!$E$10),IF(AND($B12="4-inch",DT12&gt;'[2]NonRes - Report'!$M$10),('[2]NonRes - Report'!$M$10/'[2]NonRes - Report'!$I$22*'[2]NonRes - Report'!$E$10),IF(AND($B12="6-inch",DT12&gt;'[2]NonRes - Report'!$N$10),('[2]NonRes - Report'!$N$10/'[2]NonRes - Report'!$I$22*'[2]NonRes - Report'!$E$10),AN12/'[2]NonRes - Report'!$I$22*'[2]NonRes - Report'!$E$10)))))))</f>
        <v>40.799999999999997</v>
      </c>
      <c r="BA12" s="41">
        <f>IF(AND($B12="3/4-inch",DU12&gt;'[2]NonRes - Report'!$G$10),('[2]NonRes - Report'!$G$10/'[2]NonRes - Report'!$I$22*'[2]NonRes - Report'!$E$10),IF(AND($B12="1-inch",DU12&gt;'[2]NonRes - Report'!$I$10),('[2]NonRes - Report'!$I$10/'[2]NonRes - Report'!$I$22*'[2]NonRes - Report'!$E$10),IF(AND($B12="1 1/2-inch",DU12&gt;'[2]NonRes - Report'!$J$10),('[2]NonRes - Report'!$J$10/'[2]NonRes - Report'!$I$22*'[2]NonRes - Report'!$E$10),IF(AND($B12="2-inch",DU12&gt;'[2]NonRes - Report'!$K$10),('[2]NonRes - Report'!$K$10/'[2]NonRes - Report'!$I$22*'[2]NonRes - Report'!$E$10),IF(AND($B12="3-inch",DU12&gt;'[2]NonRes - Report'!$L$10),('[2]NonRes - Report'!$L$10/'[2]NonRes - Report'!$I$22*'[2]NonRes - Report'!$E$10),IF(AND($B12="4-inch",DU12&gt;'[2]NonRes - Report'!$M$10),('[2]NonRes - Report'!$M$10/'[2]NonRes - Report'!$I$22*'[2]NonRes - Report'!$E$10),IF(AND($B12="6-inch",DU12&gt;'[2]NonRes - Report'!$N$10),('[2]NonRes - Report'!$N$10/'[2]NonRes - Report'!$I$22*'[2]NonRes - Report'!$E$10),AO12/'[2]NonRes - Report'!$I$22*'[2]NonRes - Report'!$E$10)))))))</f>
        <v>0</v>
      </c>
      <c r="BB12" s="38">
        <f>IF(AND($B12="3/4-inch",DJ12&gt;'[2]NonRes - Report'!$G$12),('[2]NonRes - Report'!$G$12-'[2]NonRes - Report'!$G$10),IF(AND($B12="3/4-inch",ABS(DJ12)&gt;'[2]NonRes - Report'!$G$12),-('[2]NonRes - Report'!$G$12-'[2]NonRes - Report'!$G$10),IF(AND($B12="1-inch",DJ12&gt;'[2]NonRes - Report'!$I$12),('[2]NonRes - Report'!$I$12-'[2]NonRes - Report'!$I$10),IF(AND($B12="1-inch",ABS(DJ12)&gt;'[2]NonRes - Report'!$I$12),-('[2]NonRes - Report'!$I$12-'[2]NonRes - Report'!$I$10),IF(AND($B12="1 1/2-inch",DJ12&gt;'[2]NonRes - Report'!$J$12),('[2]NonRes - Report'!$J$12-'[2]NonRes - Report'!$J$10),IF(AND($B12="1 1/2-inch",ABS(DJ12)&gt;'[2]NonRes - Report'!$J$12),-('[2]NonRes - Report'!$J$12-'[2]NonRes - Report'!$J$10),IF(AND($B12="2-inch",DJ12&gt;'[2]NonRes - Report'!$K$12),('[2]NonRes - Report'!$K$12-'[2]NonRes - Report'!$K$10),IF(AND($B12="2-inch",ABS(DJ12)&gt;'[2]NonRes - Report'!$K$12),-('[2]NonRes - Report'!$K$12-'[2]NonRes - Report'!$K$10),IF(AND($B12="3-inch",DJ12&gt;'[2]NonRes - Report'!$L$12),('[2]NonRes - Report'!$L$12-'[2]NonRes - Report'!$L$10),IF(AND($B12="3-inch",ABS(DJ12)&gt;'[2]NonRes - Report'!$L$12),-('[2]NonRes - Report'!$L$12-'[2]NonRes - Report'!$L$10),IF(AND($B12="4-inch",DJ12&gt;'[2]NonRes - Report'!$M$12),('[2]NonRes - Report'!$M$12-'[2]NonRes - Report'!$M$10),IF(AND($B12="4-inch",ABS(DJ12)&gt;'[2]NonRes - Report'!$M$12),-('[2]NonRes - Report'!$M$12-'[2]NonRes - Report'!$M$10),IF(AND($B12="6-inch",DJ12&gt;'[2]NonRes - Report'!$N$12),('[2]NonRes - Report'!$N$12-'[2]NonRes - Report'!$N$10),IF(AND($B12="6-inch",ABS(DJ12)&gt;'[2]NonRes - Report'!$N$12),-('[2]NonRes - Report'!$N$12-'[2]NonRes - Report'!$N$10),IF(DJ12&lt;0,(+DJ12+AD12),(+DJ12-AD12))))))))))))))))</f>
        <v>2400</v>
      </c>
      <c r="BC12" s="38">
        <f>IF(AND($B12="3/4-inch",DK12&gt;'[2]NonRes - Report'!$G$12),('[2]NonRes - Report'!$G$12-'[2]NonRes - Report'!$G$10),IF(AND($B12="3/4-inch",ABS(DK12)&gt;'[2]NonRes - Report'!$G$12),-('[2]NonRes - Report'!$G$12-'[2]NonRes - Report'!$G$10),IF(AND($B12="1-inch",DK12&gt;'[2]NonRes - Report'!$I$12),('[2]NonRes - Report'!$I$12-'[2]NonRes - Report'!$I$10),IF(AND($B12="1-inch",ABS(DK12)&gt;'[2]NonRes - Report'!$I$12),-('[2]NonRes - Report'!$I$12-'[2]NonRes - Report'!$I$10),IF(AND($B12="1 1/2-inch",DK12&gt;'[2]NonRes - Report'!$J$12),('[2]NonRes - Report'!$J$12-'[2]NonRes - Report'!$J$10),IF(AND($B12="1 1/2-inch",ABS(DK12)&gt;'[2]NonRes - Report'!$J$12),-('[2]NonRes - Report'!$J$12-'[2]NonRes - Report'!$J$10),IF(AND($B12="2-inch",DK12&gt;'[2]NonRes - Report'!$K$12),('[2]NonRes - Report'!$K$12-'[2]NonRes - Report'!$K$10),IF(AND($B12="2-inch",ABS(DK12)&gt;'[2]NonRes - Report'!$K$12),-('[2]NonRes - Report'!$K$12-'[2]NonRes - Report'!$K$10),IF(AND($B12="3-inch",DK12&gt;'[2]NonRes - Report'!$L$12),('[2]NonRes - Report'!$L$12-'[2]NonRes - Report'!$L$10),IF(AND($B12="3-inch",ABS(DK12)&gt;'[2]NonRes - Report'!$L$12),-('[2]NonRes - Report'!$L$12-'[2]NonRes - Report'!$L$10),IF(AND($B12="4-inch",DK12&gt;'[2]NonRes - Report'!$M$12),('[2]NonRes - Report'!$M$12-'[2]NonRes - Report'!$M$10),IF(AND($B12="4-inch",ABS(DK12)&gt;'[2]NonRes - Report'!$M$12),-('[2]NonRes - Report'!$M$12-'[2]NonRes - Report'!$M$10),IF(AND($B12="6-inch",DK12&gt;'[2]NonRes - Report'!$N$12),('[2]NonRes - Report'!$N$12-'[2]NonRes - Report'!$N$10),IF(AND($B12="6-inch",ABS(DK12)&gt;'[2]NonRes - Report'!$N$12),-('[2]NonRes - Report'!$N$12-'[2]NonRes - Report'!$N$10),IF(DK12&lt;0,(+DK12+AE12),(+DK12-AE12))))))))))))))))</f>
        <v>5900</v>
      </c>
      <c r="BD12" s="38">
        <f>IF(AND($B12="3/4-inch",DL12&gt;'[2]NonRes - Report'!$G$12),('[2]NonRes - Report'!$G$12-'[2]NonRes - Report'!$G$10),IF(AND($B12="3/4-inch",ABS(DL12)&gt;'[2]NonRes - Report'!$G$12),-('[2]NonRes - Report'!$G$12-'[2]NonRes - Report'!$G$10),IF(AND($B12="1-inch",DL12&gt;'[2]NonRes - Report'!$I$12),('[2]NonRes - Report'!$I$12-'[2]NonRes - Report'!$I$10),IF(AND($B12="1-inch",ABS(DL12)&gt;'[2]NonRes - Report'!$I$12),-('[2]NonRes - Report'!$I$12-'[2]NonRes - Report'!$I$10),IF(AND($B12="1 1/2-inch",DL12&gt;'[2]NonRes - Report'!$J$12),('[2]NonRes - Report'!$J$12-'[2]NonRes - Report'!$J$10),IF(AND($B12="1 1/2-inch",ABS(DL12)&gt;'[2]NonRes - Report'!$J$12),-('[2]NonRes - Report'!$J$12-'[2]NonRes - Report'!$J$10),IF(AND($B12="2-inch",DL12&gt;'[2]NonRes - Report'!$K$12),('[2]NonRes - Report'!$K$12-'[2]NonRes - Report'!$K$10),IF(AND($B12="2-inch",ABS(DL12)&gt;'[2]NonRes - Report'!$K$12),-('[2]NonRes - Report'!$K$12-'[2]NonRes - Report'!$K$10),IF(AND($B12="3-inch",DL12&gt;'[2]NonRes - Report'!$L$12),('[2]NonRes - Report'!$L$12-'[2]NonRes - Report'!$L$10),IF(AND($B12="3-inch",ABS(DL12)&gt;'[2]NonRes - Report'!$L$12),-('[2]NonRes - Report'!$L$12-'[2]NonRes - Report'!$L$10),IF(AND($B12="4-inch",DL12&gt;'[2]NonRes - Report'!$M$12),('[2]NonRes - Report'!$M$12-'[2]NonRes - Report'!$M$10),IF(AND($B12="4-inch",ABS(DL12)&gt;'[2]NonRes - Report'!$M$12),-('[2]NonRes - Report'!$M$12-'[2]NonRes - Report'!$M$10),IF(AND($B12="6-inch",DL12&gt;'[2]NonRes - Report'!$N$12),('[2]NonRes - Report'!$N$12-'[2]NonRes - Report'!$N$10),IF(AND($B12="6-inch",ABS(DL12)&gt;'[2]NonRes - Report'!$N$12),-('[2]NonRes - Report'!$N$12-'[2]NonRes - Report'!$N$10),IF(DL12&lt;0,(+DL12+AF12),(+DL12-AF12))))))))))))))))</f>
        <v>6400</v>
      </c>
      <c r="BE12" s="38">
        <f>IF(AND($B12="3/4-inch",DM12&gt;'[2]NonRes - Report'!$G$12),('[2]NonRes - Report'!$G$12-'[2]NonRes - Report'!$G$10),IF(AND($B12="3/4-inch",ABS(DM12)&gt;'[2]NonRes - Report'!$G$12),-('[2]NonRes - Report'!$G$12-'[2]NonRes - Report'!$G$10),IF(AND($B12="1-inch",DM12&gt;'[2]NonRes - Report'!$I$12),('[2]NonRes - Report'!$I$12-'[2]NonRes - Report'!$I$10),IF(AND($B12="1-inch",ABS(DM12)&gt;'[2]NonRes - Report'!$I$12),-('[2]NonRes - Report'!$I$12-'[2]NonRes - Report'!$I$10),IF(AND($B12="1 1/2-inch",DM12&gt;'[2]NonRes - Report'!$J$12),('[2]NonRes - Report'!$J$12-'[2]NonRes - Report'!$J$10),IF(AND($B12="1 1/2-inch",ABS(DM12)&gt;'[2]NonRes - Report'!$J$12),-('[2]NonRes - Report'!$J$12-'[2]NonRes - Report'!$J$10),IF(AND($B12="2-inch",DM12&gt;'[2]NonRes - Report'!$K$12),('[2]NonRes - Report'!$K$12-'[2]NonRes - Report'!$K$10),IF(AND($B12="2-inch",ABS(DM12)&gt;'[2]NonRes - Report'!$K$12),-('[2]NonRes - Report'!$K$12-'[2]NonRes - Report'!$K$10),IF(AND($B12="3-inch",DM12&gt;'[2]NonRes - Report'!$L$12),('[2]NonRes - Report'!$L$12-'[2]NonRes - Report'!$L$10),IF(AND($B12="3-inch",ABS(DM12)&gt;'[2]NonRes - Report'!$L$12),-('[2]NonRes - Report'!$L$12-'[2]NonRes - Report'!$L$10),IF(AND($B12="4-inch",DM12&gt;'[2]NonRes - Report'!$M$12),('[2]NonRes - Report'!$M$12-'[2]NonRes - Report'!$M$10),IF(AND($B12="4-inch",ABS(DM12)&gt;'[2]NonRes - Report'!$M$12),-('[2]NonRes - Report'!$M$12-'[2]NonRes - Report'!$M$10),IF(AND($B12="6-inch",DM12&gt;'[2]NonRes - Report'!$N$12),('[2]NonRes - Report'!$N$12-'[2]NonRes - Report'!$N$10),IF(AND($B12="6-inch",ABS(DM12)&gt;'[2]NonRes - Report'!$N$12),-('[2]NonRes - Report'!$N$12-'[2]NonRes - Report'!$N$10),IF(DM12&lt;0,(+DM12+AG12),(+DM12-AG12))))))))))))))))</f>
        <v>3000</v>
      </c>
      <c r="BF12" s="38">
        <f>IF(AND($B12="3/4-inch",DN12&gt;'[2]NonRes - Report'!$G$12),('[2]NonRes - Report'!$G$12-'[2]NonRes - Report'!$G$10),IF(AND($B12="3/4-inch",ABS(DN12)&gt;'[2]NonRes - Report'!$G$12),-('[2]NonRes - Report'!$G$12-'[2]NonRes - Report'!$G$10),IF(AND($B12="1-inch",DN12&gt;'[2]NonRes - Report'!$I$12),('[2]NonRes - Report'!$I$12-'[2]NonRes - Report'!$I$10),IF(AND($B12="1-inch",ABS(DN12)&gt;'[2]NonRes - Report'!$I$12),-('[2]NonRes - Report'!$I$12-'[2]NonRes - Report'!$I$10),IF(AND($B12="1 1/2-inch",DN12&gt;'[2]NonRes - Report'!$J$12),('[2]NonRes - Report'!$J$12-'[2]NonRes - Report'!$J$10),IF(AND($B12="1 1/2-inch",ABS(DN12)&gt;'[2]NonRes - Report'!$J$12),-('[2]NonRes - Report'!$J$12-'[2]NonRes - Report'!$J$10),IF(AND($B12="2-inch",DN12&gt;'[2]NonRes - Report'!$K$12),('[2]NonRes - Report'!$K$12-'[2]NonRes - Report'!$K$10),IF(AND($B12="2-inch",ABS(DN12)&gt;'[2]NonRes - Report'!$K$12),-('[2]NonRes - Report'!$K$12-'[2]NonRes - Report'!$K$10),IF(AND($B12="3-inch",DN12&gt;'[2]NonRes - Report'!$L$12),('[2]NonRes - Report'!$L$12-'[2]NonRes - Report'!$L$10),IF(AND($B12="3-inch",ABS(DN12)&gt;'[2]NonRes - Report'!$L$12),-('[2]NonRes - Report'!$L$12-'[2]NonRes - Report'!$L$10),IF(AND($B12="4-inch",DN12&gt;'[2]NonRes - Report'!$M$12),('[2]NonRes - Report'!$M$12-'[2]NonRes - Report'!$M$10),IF(AND($B12="4-inch",ABS(DN12)&gt;'[2]NonRes - Report'!$M$12),-('[2]NonRes - Report'!$M$12-'[2]NonRes - Report'!$M$10),IF(AND($B12="6-inch",DN12&gt;'[2]NonRes - Report'!$N$12),('[2]NonRes - Report'!$N$12-'[2]NonRes - Report'!$N$10),IF(AND($B12="6-inch",ABS(DN12)&gt;'[2]NonRes - Report'!$N$12),-('[2]NonRes - Report'!$N$12-'[2]NonRes - Report'!$N$10),IF(DN12&lt;0,(+DN12+AH12),(+DN12-AH12))))))))))))))))</f>
        <v>8400</v>
      </c>
      <c r="BG12" s="38">
        <f>IF(AND($B12="3/4-inch",DO12&gt;'[2]NonRes - Report'!$G$12),('[2]NonRes - Report'!$G$12-'[2]NonRes - Report'!$G$10),IF(AND($B12="3/4-inch",ABS(DO12)&gt;'[2]NonRes - Report'!$G$12),-('[2]NonRes - Report'!$G$12-'[2]NonRes - Report'!$G$10),IF(AND($B12="1-inch",DO12&gt;'[2]NonRes - Report'!$I$12),('[2]NonRes - Report'!$I$12-'[2]NonRes - Report'!$I$10),IF(AND($B12="1-inch",ABS(DO12)&gt;'[2]NonRes - Report'!$I$12),-('[2]NonRes - Report'!$I$12-'[2]NonRes - Report'!$I$10),IF(AND($B12="1 1/2-inch",DO12&gt;'[2]NonRes - Report'!$J$12),('[2]NonRes - Report'!$J$12-'[2]NonRes - Report'!$J$10),IF(AND($B12="1 1/2-inch",ABS(DO12)&gt;'[2]NonRes - Report'!$J$12),-('[2]NonRes - Report'!$J$12-'[2]NonRes - Report'!$J$10),IF(AND($B12="2-inch",DO12&gt;'[2]NonRes - Report'!$K$12),('[2]NonRes - Report'!$K$12-'[2]NonRes - Report'!$K$10),IF(AND($B12="2-inch",ABS(DO12)&gt;'[2]NonRes - Report'!$K$12),-('[2]NonRes - Report'!$K$12-'[2]NonRes - Report'!$K$10),IF(AND($B12="3-inch",DO12&gt;'[2]NonRes - Report'!$L$12),('[2]NonRes - Report'!$L$12-'[2]NonRes - Report'!$L$10),IF(AND($B12="3-inch",ABS(DO12)&gt;'[2]NonRes - Report'!$L$12),-('[2]NonRes - Report'!$L$12-'[2]NonRes - Report'!$L$10),IF(AND($B12="4-inch",DO12&gt;'[2]NonRes - Report'!$M$12),('[2]NonRes - Report'!$M$12-'[2]NonRes - Report'!$M$10),IF(AND($B12="4-inch",ABS(DO12)&gt;'[2]NonRes - Report'!$M$12),-('[2]NonRes - Report'!$M$12-'[2]NonRes - Report'!$M$10),IF(AND($B12="6-inch",DO12&gt;'[2]NonRes - Report'!$N$12),('[2]NonRes - Report'!$N$12-'[2]NonRes - Report'!$N$10),IF(AND($B12="6-inch",ABS(DO12)&gt;'[2]NonRes - Report'!$N$12),-('[2]NonRes - Report'!$N$12-'[2]NonRes - Report'!$N$10),IF(DO12&lt;0,(+DO12+AI12),(+DO12-AI12))))))))))))))))</f>
        <v>19200</v>
      </c>
      <c r="BH12" s="38">
        <f>IF(AND($B12="3/4-inch",DP12&gt;'[2]NonRes - Report'!$G$12),('[2]NonRes - Report'!$G$12-'[2]NonRes - Report'!$G$10),IF(AND($B12="3/4-inch",ABS(DP12)&gt;'[2]NonRes - Report'!$G$12),-('[2]NonRes - Report'!$G$12-'[2]NonRes - Report'!$G$10),IF(AND($B12="1-inch",DP12&gt;'[2]NonRes - Report'!$I$12),('[2]NonRes - Report'!$I$12-'[2]NonRes - Report'!$I$10),IF(AND($B12="1-inch",ABS(DP12)&gt;'[2]NonRes - Report'!$I$12),-('[2]NonRes - Report'!$I$12-'[2]NonRes - Report'!$I$10),IF(AND($B12="1 1/2-inch",DP12&gt;'[2]NonRes - Report'!$J$12),('[2]NonRes - Report'!$J$12-'[2]NonRes - Report'!$J$10),IF(AND($B12="1 1/2-inch",ABS(DP12)&gt;'[2]NonRes - Report'!$J$12),-('[2]NonRes - Report'!$J$12-'[2]NonRes - Report'!$J$10),IF(AND($B12="2-inch",DP12&gt;'[2]NonRes - Report'!$K$12),('[2]NonRes - Report'!$K$12-'[2]NonRes - Report'!$K$10),IF(AND($B12="2-inch",ABS(DP12)&gt;'[2]NonRes - Report'!$K$12),-('[2]NonRes - Report'!$K$12-'[2]NonRes - Report'!$K$10),IF(AND($B12="3-inch",DP12&gt;'[2]NonRes - Report'!$L$12),('[2]NonRes - Report'!$L$12-'[2]NonRes - Report'!$L$10),IF(AND($B12="3-inch",ABS(DP12)&gt;'[2]NonRes - Report'!$L$12),-('[2]NonRes - Report'!$L$12-'[2]NonRes - Report'!$L$10),IF(AND($B12="4-inch",DP12&gt;'[2]NonRes - Report'!$M$12),('[2]NonRes - Report'!$M$12-'[2]NonRes - Report'!$M$10),IF(AND($B12="4-inch",ABS(DP12)&gt;'[2]NonRes - Report'!$M$12),-('[2]NonRes - Report'!$M$12-'[2]NonRes - Report'!$M$10),IF(AND($B12="6-inch",DP12&gt;'[2]NonRes - Report'!$N$12),('[2]NonRes - Report'!$N$12-'[2]NonRes - Report'!$N$10),IF(AND($B12="6-inch",ABS(DP12)&gt;'[2]NonRes - Report'!$N$12),-('[2]NonRes - Report'!$N$12-'[2]NonRes - Report'!$N$10),IF(DP12&lt;0,(+DP12+AJ12),(+DP12-AJ12))))))))))))))))</f>
        <v>19200</v>
      </c>
      <c r="BI12" s="38">
        <f>IF(AND($B12="3/4-inch",DQ12&gt;'[2]NonRes - Report'!$G$12),('[2]NonRes - Report'!$G$12-'[2]NonRes - Report'!$G$10),IF(AND($B12="3/4-inch",ABS(DQ12)&gt;'[2]NonRes - Report'!$G$12),-('[2]NonRes - Report'!$G$12-'[2]NonRes - Report'!$G$10),IF(AND($B12="1-inch",DQ12&gt;'[2]NonRes - Report'!$I$12),('[2]NonRes - Report'!$I$12-'[2]NonRes - Report'!$I$10),IF(AND($B12="1-inch",ABS(DQ12)&gt;'[2]NonRes - Report'!$I$12),-('[2]NonRes - Report'!$I$12-'[2]NonRes - Report'!$I$10),IF(AND($B12="1 1/2-inch",DQ12&gt;'[2]NonRes - Report'!$J$12),('[2]NonRes - Report'!$J$12-'[2]NonRes - Report'!$J$10),IF(AND($B12="1 1/2-inch",ABS(DQ12)&gt;'[2]NonRes - Report'!$J$12),-('[2]NonRes - Report'!$J$12-'[2]NonRes - Report'!$J$10),IF(AND($B12="2-inch",DQ12&gt;'[2]NonRes - Report'!$K$12),('[2]NonRes - Report'!$K$12-'[2]NonRes - Report'!$K$10),IF(AND($B12="2-inch",ABS(DQ12)&gt;'[2]NonRes - Report'!$K$12),-('[2]NonRes - Report'!$K$12-'[2]NonRes - Report'!$K$10),IF(AND($B12="3-inch",DQ12&gt;'[2]NonRes - Report'!$L$12),('[2]NonRes - Report'!$L$12-'[2]NonRes - Report'!$L$10),IF(AND($B12="3-inch",ABS(DQ12)&gt;'[2]NonRes - Report'!$L$12),-('[2]NonRes - Report'!$L$12-'[2]NonRes - Report'!$L$10),IF(AND($B12="4-inch",DQ12&gt;'[2]NonRes - Report'!$M$12),('[2]NonRes - Report'!$M$12-'[2]NonRes - Report'!$M$10),IF(AND($B12="4-inch",ABS(DQ12)&gt;'[2]NonRes - Report'!$M$12),-('[2]NonRes - Report'!$M$12-'[2]NonRes - Report'!$M$10),IF(AND($B12="6-inch",DQ12&gt;'[2]NonRes - Report'!$N$12),('[2]NonRes - Report'!$N$12-'[2]NonRes - Report'!$N$10),IF(AND($B12="6-inch",ABS(DQ12)&gt;'[2]NonRes - Report'!$N$12),-('[2]NonRes - Report'!$N$12-'[2]NonRes - Report'!$N$10),IF(DQ12&lt;0,(+DQ12+AK12),(+DQ12-AK12))))))))))))))))</f>
        <v>19200</v>
      </c>
      <c r="BJ12" s="38">
        <f>IF(AND($B12="3/4-inch",DR12&gt;'[2]NonRes - Report'!$G$12),('[2]NonRes - Report'!$G$12-'[2]NonRes - Report'!$G$10),IF(AND($B12="3/4-inch",ABS(DR12)&gt;'[2]NonRes - Report'!$G$12),-('[2]NonRes - Report'!$G$12-'[2]NonRes - Report'!$G$10),IF(AND($B12="1-inch",DR12&gt;'[2]NonRes - Report'!$I$12),('[2]NonRes - Report'!$I$12-'[2]NonRes - Report'!$I$10),IF(AND($B12="1-inch",ABS(DR12)&gt;'[2]NonRes - Report'!$I$12),-('[2]NonRes - Report'!$I$12-'[2]NonRes - Report'!$I$10),IF(AND($B12="1 1/2-inch",DR12&gt;'[2]NonRes - Report'!$J$12),('[2]NonRes - Report'!$J$12-'[2]NonRes - Report'!$J$10),IF(AND($B12="1 1/2-inch",ABS(DR12)&gt;'[2]NonRes - Report'!$J$12),-('[2]NonRes - Report'!$J$12-'[2]NonRes - Report'!$J$10),IF(AND($B12="2-inch",DR12&gt;'[2]NonRes - Report'!$K$12),('[2]NonRes - Report'!$K$12-'[2]NonRes - Report'!$K$10),IF(AND($B12="2-inch",ABS(DR12)&gt;'[2]NonRes - Report'!$K$12),-('[2]NonRes - Report'!$K$12-'[2]NonRes - Report'!$K$10),IF(AND($B12="3-inch",DR12&gt;'[2]NonRes - Report'!$L$12),('[2]NonRes - Report'!$L$12-'[2]NonRes - Report'!$L$10),IF(AND($B12="3-inch",ABS(DR12)&gt;'[2]NonRes - Report'!$L$12),-('[2]NonRes - Report'!$L$12-'[2]NonRes - Report'!$L$10),IF(AND($B12="4-inch",DR12&gt;'[2]NonRes - Report'!$M$12),('[2]NonRes - Report'!$M$12-'[2]NonRes - Report'!$M$10),IF(AND($B12="4-inch",ABS(DR12)&gt;'[2]NonRes - Report'!$M$12),-('[2]NonRes - Report'!$M$12-'[2]NonRes - Report'!$M$10),IF(AND($B12="6-inch",DR12&gt;'[2]NonRes - Report'!$N$12),('[2]NonRes - Report'!$N$12-'[2]NonRes - Report'!$N$10),IF(AND($B12="6-inch",ABS(DR12)&gt;'[2]NonRes - Report'!$N$12),-('[2]NonRes - Report'!$N$12-'[2]NonRes - Report'!$N$10),IF(DR12&lt;0,(+DR12+AL12),(+DR12-AL12))))))))))))))))</f>
        <v>19200</v>
      </c>
      <c r="BK12" s="38">
        <f>IF(AND($B12="3/4-inch",DS12&gt;'[2]NonRes - Report'!$G$12),('[2]NonRes - Report'!$G$12-'[2]NonRes - Report'!$G$10),IF(AND($B12="3/4-inch",ABS(DS12)&gt;'[2]NonRes - Report'!$G$12),-('[2]NonRes - Report'!$G$12-'[2]NonRes - Report'!$G$10),IF(AND($B12="1-inch",DS12&gt;'[2]NonRes - Report'!$I$12),('[2]NonRes - Report'!$I$12-'[2]NonRes - Report'!$I$10),IF(AND($B12="1-inch",ABS(DS12)&gt;'[2]NonRes - Report'!$I$12),-('[2]NonRes - Report'!$I$12-'[2]NonRes - Report'!$I$10),IF(AND($B12="1 1/2-inch",DS12&gt;'[2]NonRes - Report'!$J$12),('[2]NonRes - Report'!$J$12-'[2]NonRes - Report'!$J$10),IF(AND($B12="1 1/2-inch",ABS(DS12)&gt;'[2]NonRes - Report'!$J$12),-('[2]NonRes - Report'!$J$12-'[2]NonRes - Report'!$J$10),IF(AND($B12="2-inch",DS12&gt;'[2]NonRes - Report'!$K$12),('[2]NonRes - Report'!$K$12-'[2]NonRes - Report'!$K$10),IF(AND($B12="2-inch",ABS(DS12)&gt;'[2]NonRes - Report'!$K$12),-('[2]NonRes - Report'!$K$12-'[2]NonRes - Report'!$K$10),IF(AND($B12="3-inch",DS12&gt;'[2]NonRes - Report'!$L$12),('[2]NonRes - Report'!$L$12-'[2]NonRes - Report'!$L$10),IF(AND($B12="3-inch",ABS(DS12)&gt;'[2]NonRes - Report'!$L$12),-('[2]NonRes - Report'!$L$12-'[2]NonRes - Report'!$L$10),IF(AND($B12="4-inch",DS12&gt;'[2]NonRes - Report'!$M$12),('[2]NonRes - Report'!$M$12-'[2]NonRes - Report'!$M$10),IF(AND($B12="4-inch",ABS(DS12)&gt;'[2]NonRes - Report'!$M$12),-('[2]NonRes - Report'!$M$12-'[2]NonRes - Report'!$M$10),IF(AND($B12="6-inch",DS12&gt;'[2]NonRes - Report'!$N$12),('[2]NonRes - Report'!$N$12-'[2]NonRes - Report'!$N$10),IF(AND($B12="6-inch",ABS(DS12)&gt;'[2]NonRes - Report'!$N$12),-('[2]NonRes - Report'!$N$12-'[2]NonRes - Report'!$N$10),IF(DS12&lt;0,(+DS12+AM12),(+DS12-AM12))))))))))))))))</f>
        <v>19200</v>
      </c>
      <c r="BL12" s="38">
        <f>IF(AND($B12="3/4-inch",DT12&gt;'[2]NonRes - Report'!$G$12),('[2]NonRes - Report'!$G$12-'[2]NonRes - Report'!$G$10),IF(AND($B12="3/4-inch",ABS(DT12)&gt;'[2]NonRes - Report'!$G$12),-('[2]NonRes - Report'!$G$12-'[2]NonRes - Report'!$G$10),IF(AND($B12="1-inch",DT12&gt;'[2]NonRes - Report'!$I$12),('[2]NonRes - Report'!$I$12-'[2]NonRes - Report'!$I$10),IF(AND($B12="1-inch",ABS(DT12)&gt;'[2]NonRes - Report'!$I$12),-('[2]NonRes - Report'!$I$12-'[2]NonRes - Report'!$I$10),IF(AND($B12="1 1/2-inch",DT12&gt;'[2]NonRes - Report'!$J$12),('[2]NonRes - Report'!$J$12-'[2]NonRes - Report'!$J$10),IF(AND($B12="1 1/2-inch",ABS(DT12)&gt;'[2]NonRes - Report'!$J$12),-('[2]NonRes - Report'!$J$12-'[2]NonRes - Report'!$J$10),IF(AND($B12="2-inch",DT12&gt;'[2]NonRes - Report'!$K$12),('[2]NonRes - Report'!$K$12-'[2]NonRes - Report'!$K$10),IF(AND($B12="2-inch",ABS(DT12)&gt;'[2]NonRes - Report'!$K$12),-('[2]NonRes - Report'!$K$12-'[2]NonRes - Report'!$K$10),IF(AND($B12="3-inch",DT12&gt;'[2]NonRes - Report'!$L$12),('[2]NonRes - Report'!$L$12-'[2]NonRes - Report'!$L$10),IF(AND($B12="3-inch",ABS(DT12)&gt;'[2]NonRes - Report'!$L$12),-('[2]NonRes - Report'!$L$12-'[2]NonRes - Report'!$L$10),IF(AND($B12="4-inch",DT12&gt;'[2]NonRes - Report'!$M$12),('[2]NonRes - Report'!$M$12-'[2]NonRes - Report'!$M$10),IF(AND($B12="4-inch",ABS(DT12)&gt;'[2]NonRes - Report'!$M$12),-('[2]NonRes - Report'!$M$12-'[2]NonRes - Report'!$M$10),IF(AND($B12="6-inch",DT12&gt;'[2]NonRes - Report'!$N$12),('[2]NonRes - Report'!$N$12-'[2]NonRes - Report'!$N$10),IF(AND($B12="6-inch",ABS(DT12)&gt;'[2]NonRes - Report'!$N$12),-('[2]NonRes - Report'!$N$12-'[2]NonRes - Report'!$N$10),IF(DT12&lt;0,(+DT12+AN12),(+DT12-AN12))))))))))))))))</f>
        <v>6600</v>
      </c>
      <c r="BM12" s="39">
        <f>IF(AND($B12="3/4-inch",DU12&gt;'[2]NonRes - Report'!$G$12),('[2]NonRes - Report'!$G$12-'[2]NonRes - Report'!$G$10),IF(AND($B12="3/4-inch",ABS(DU12)&gt;'[2]NonRes - Report'!$G$12),-('[2]NonRes - Report'!$G$12-'[2]NonRes - Report'!$G$10),IF(AND($B12="1-inch",DU12&gt;'[2]NonRes - Report'!$I$12),('[2]NonRes - Report'!$I$12-'[2]NonRes - Report'!$I$10),IF(AND($B12="1-inch",ABS(DU12)&gt;'[2]NonRes - Report'!$I$12),-('[2]NonRes - Report'!$I$12-'[2]NonRes - Report'!$I$10),IF(AND($B12="1 1/2-inch",DU12&gt;'[2]NonRes - Report'!$J$12),('[2]NonRes - Report'!$J$12-'[2]NonRes - Report'!$J$10),IF(AND($B12="1 1/2-inch",ABS(DU12)&gt;'[2]NonRes - Report'!$J$12),-('[2]NonRes - Report'!$J$12-'[2]NonRes - Report'!$J$10),IF(AND($B12="2-inch",DU12&gt;'[2]NonRes - Report'!$K$12),('[2]NonRes - Report'!$K$12-'[2]NonRes - Report'!$K$10),IF(AND($B12="2-inch",ABS(DU12)&gt;'[2]NonRes - Report'!$K$12),-('[2]NonRes - Report'!$K$12-'[2]NonRes - Report'!$K$10),IF(AND($B12="3-inch",DU12&gt;'[2]NonRes - Report'!$L$12),('[2]NonRes - Report'!$L$12-'[2]NonRes - Report'!$L$10),IF(AND($B12="3-inch",ABS(DU12)&gt;'[2]NonRes - Report'!$L$12),-('[2]NonRes - Report'!$L$12-'[2]NonRes - Report'!$L$10),IF(AND($B12="4-inch",DU12&gt;'[2]NonRes - Report'!$M$12),('[2]NonRes - Report'!$M$12-'[2]NonRes - Report'!$M$10),IF(AND($B12="4-inch",ABS(DU12)&gt;'[2]NonRes - Report'!$M$12),-('[2]NonRes - Report'!$M$12-'[2]NonRes - Report'!$M$10),IF(AND($B12="6-inch",DU12&gt;'[2]NonRes - Report'!$N$12),('[2]NonRes - Report'!$N$12-'[2]NonRes - Report'!$N$10),IF(AND($B12="6-inch",ABS(DU12)&gt;'[2]NonRes - Report'!$N$12),-('[2]NonRes - Report'!$N$12-'[2]NonRes - Report'!$N$10),IF(DU12&lt;0,(+DU12+AO12),(+DU12-AO12))))))))))))))))</f>
        <v>0</v>
      </c>
      <c r="BN12" s="40">
        <f>IF(AND($B12="3/4-inch",DJ12&gt;'[2]NonRes - Report'!$G$12),(('[2]NonRes - Report'!$G$12-'[2]NonRes - Report'!$G$10)/'[2]NonRes - Report'!$I$22*'[2]NonRes - Report'!$E$12),IF(AND($B12="1-inch",DJ12&gt;'[2]NonRes - Report'!$I$12),(('[2]NonRes - Report'!$I$12-'[2]NonRes - Report'!$I$10)/'[2]NonRes - Report'!$I$22*'[2]NonRes - Report'!$E$12),IF(AND($B12="1 1/2-inch",DJ12&gt;'[2]NonRes - Report'!$J$12),(('[2]NonRes - Report'!$J$12-'[2]NonRes - Report'!$J$10)/'[2]NonRes - Report'!$I$22*'[2]NonRes - Report'!$E$12),IF(AND($B12="2-inch",DJ12&gt;'[2]NonRes - Report'!$K$12),(('[2]NonRes - Report'!$K$12-'[2]NonRes - Report'!$K$10)/'[2]NonRes - Report'!$I$22*'[2]NonRes - Report'!$E$12),IF(AND($B12="3-inch",DJ12&gt;'[2]NonRes - Report'!$L$12),(('[2]NonRes - Report'!$L$12-'[2]NonRes - Report'!$L$10)/'[2]NonRes - Report'!$I$22*'[2]NonRes - Report'!$E$12),IF(AND($B12="4-inch",DJ12&gt;'[2]NonRes - Report'!$M$12),(('[2]NonRes - Report'!$M$12-'[2]NonRes - Report'!$M$10)/'[2]NonRes - Report'!$I$22*'[2]NonRes - Report'!$E$12),IF(AND($B12="6-inch",DJ12&gt;'[2]NonRes - Report'!$N$12),(('[2]NonRes - Report'!$N$12-'[2]NonRes - Report'!$N$10)/'[2]NonRes - Report'!$I$22*'[2]NonRes - Report'!$E$12),BB12/'[2]NonRes - Report'!$I$22*'[2]NonRes - Report'!$E$12)))))))</f>
        <v>36</v>
      </c>
      <c r="BO12" s="40">
        <f>IF(AND($B12="3/4-inch",DK12&gt;'[2]NonRes - Report'!$G$12),(('[2]NonRes - Report'!$G$12-'[2]NonRes - Report'!$G$10)/'[2]NonRes - Report'!$I$22*'[2]NonRes - Report'!$E$12),IF(AND($B12="1-inch",DK12&gt;'[2]NonRes - Report'!$I$12),(('[2]NonRes - Report'!$I$12-'[2]NonRes - Report'!$I$10)/'[2]NonRes - Report'!$I$22*'[2]NonRes - Report'!$E$12),IF(AND($B12="1 1/2-inch",DK12&gt;'[2]NonRes - Report'!$J$12),(('[2]NonRes - Report'!$J$12-'[2]NonRes - Report'!$J$10)/'[2]NonRes - Report'!$I$22*'[2]NonRes - Report'!$E$12),IF(AND($B12="2-inch",DK12&gt;'[2]NonRes - Report'!$K$12),(('[2]NonRes - Report'!$K$12-'[2]NonRes - Report'!$K$10)/'[2]NonRes - Report'!$I$22*'[2]NonRes - Report'!$E$12),IF(AND($B12="3-inch",DK12&gt;'[2]NonRes - Report'!$L$12),(('[2]NonRes - Report'!$L$12-'[2]NonRes - Report'!$L$10)/'[2]NonRes - Report'!$I$22*'[2]NonRes - Report'!$E$12),IF(AND($B12="4-inch",DK12&gt;'[2]NonRes - Report'!$M$12),(('[2]NonRes - Report'!$M$12-'[2]NonRes - Report'!$M$10)/'[2]NonRes - Report'!$I$22*'[2]NonRes - Report'!$E$12),IF(AND($B12="6-inch",DK12&gt;'[2]NonRes - Report'!$N$12),(('[2]NonRes - Report'!$N$12-'[2]NonRes - Report'!$N$10)/'[2]NonRes - Report'!$I$22*'[2]NonRes - Report'!$E$12),BC12/'[2]NonRes - Report'!$I$22*'[2]NonRes - Report'!$E$12)))))))</f>
        <v>88.5</v>
      </c>
      <c r="BP12" s="40">
        <f>IF(AND($B12="3/4-inch",DL12&gt;'[2]NonRes - Report'!$G$12),(('[2]NonRes - Report'!$G$12-'[2]NonRes - Report'!$G$10)/'[2]NonRes - Report'!$I$22*'[2]NonRes - Report'!$E$12),IF(AND($B12="1-inch",DL12&gt;'[2]NonRes - Report'!$I$12),(('[2]NonRes - Report'!$I$12-'[2]NonRes - Report'!$I$10)/'[2]NonRes - Report'!$I$22*'[2]NonRes - Report'!$E$12),IF(AND($B12="1 1/2-inch",DL12&gt;'[2]NonRes - Report'!$J$12),(('[2]NonRes - Report'!$J$12-'[2]NonRes - Report'!$J$10)/'[2]NonRes - Report'!$I$22*'[2]NonRes - Report'!$E$12),IF(AND($B12="2-inch",DL12&gt;'[2]NonRes - Report'!$K$12),(('[2]NonRes - Report'!$K$12-'[2]NonRes - Report'!$K$10)/'[2]NonRes - Report'!$I$22*'[2]NonRes - Report'!$E$12),IF(AND($B12="3-inch",DL12&gt;'[2]NonRes - Report'!$L$12),(('[2]NonRes - Report'!$L$12-'[2]NonRes - Report'!$L$10)/'[2]NonRes - Report'!$I$22*'[2]NonRes - Report'!$E$12),IF(AND($B12="4-inch",DL12&gt;'[2]NonRes - Report'!$M$12),(('[2]NonRes - Report'!$M$12-'[2]NonRes - Report'!$M$10)/'[2]NonRes - Report'!$I$22*'[2]NonRes - Report'!$E$12),IF(AND($B12="6-inch",DL12&gt;'[2]NonRes - Report'!$N$12),(('[2]NonRes - Report'!$N$12-'[2]NonRes - Report'!$N$10)/'[2]NonRes - Report'!$I$22*'[2]NonRes - Report'!$E$12),BD12/'[2]NonRes - Report'!$I$22*'[2]NonRes - Report'!$E$12)))))))</f>
        <v>96</v>
      </c>
      <c r="BQ12" s="40">
        <f>IF(AND($B12="3/4-inch",DM12&gt;'[2]NonRes - Report'!$G$12),(('[2]NonRes - Report'!$G$12-'[2]NonRes - Report'!$G$10)/'[2]NonRes - Report'!$I$22*'[2]NonRes - Report'!$E$12),IF(AND($B12="1-inch",DM12&gt;'[2]NonRes - Report'!$I$12),(('[2]NonRes - Report'!$I$12-'[2]NonRes - Report'!$I$10)/'[2]NonRes - Report'!$I$22*'[2]NonRes - Report'!$E$12),IF(AND($B12="1 1/2-inch",DM12&gt;'[2]NonRes - Report'!$J$12),(('[2]NonRes - Report'!$J$12-'[2]NonRes - Report'!$J$10)/'[2]NonRes - Report'!$I$22*'[2]NonRes - Report'!$E$12),IF(AND($B12="2-inch",DM12&gt;'[2]NonRes - Report'!$K$12),(('[2]NonRes - Report'!$K$12-'[2]NonRes - Report'!$K$10)/'[2]NonRes - Report'!$I$22*'[2]NonRes - Report'!$E$12),IF(AND($B12="3-inch",DM12&gt;'[2]NonRes - Report'!$L$12),(('[2]NonRes - Report'!$L$12-'[2]NonRes - Report'!$L$10)/'[2]NonRes - Report'!$I$22*'[2]NonRes - Report'!$E$12),IF(AND($B12="4-inch",DM12&gt;'[2]NonRes - Report'!$M$12),(('[2]NonRes - Report'!$M$12-'[2]NonRes - Report'!$M$10)/'[2]NonRes - Report'!$I$22*'[2]NonRes - Report'!$E$12),IF(AND($B12="6-inch",DM12&gt;'[2]NonRes - Report'!$N$12),(('[2]NonRes - Report'!$N$12-'[2]NonRes - Report'!$N$10)/'[2]NonRes - Report'!$I$22*'[2]NonRes - Report'!$E$12),BE12/'[2]NonRes - Report'!$I$22*'[2]NonRes - Report'!$E$12)))))))</f>
        <v>45</v>
      </c>
      <c r="BR12" s="40">
        <f>IF(AND($B12="3/4-inch",DN12&gt;'[2]NonRes - Report'!$G$12),(('[2]NonRes - Report'!$G$12-'[2]NonRes - Report'!$G$10)/'[2]NonRes - Report'!$I$22*'[2]NonRes - Report'!$E$12),IF(AND($B12="1-inch",DN12&gt;'[2]NonRes - Report'!$I$12),(('[2]NonRes - Report'!$I$12-'[2]NonRes - Report'!$I$10)/'[2]NonRes - Report'!$I$22*'[2]NonRes - Report'!$E$12),IF(AND($B12="1 1/2-inch",DN12&gt;'[2]NonRes - Report'!$J$12),(('[2]NonRes - Report'!$J$12-'[2]NonRes - Report'!$J$10)/'[2]NonRes - Report'!$I$22*'[2]NonRes - Report'!$E$12),IF(AND($B12="2-inch",DN12&gt;'[2]NonRes - Report'!$K$12),(('[2]NonRes - Report'!$K$12-'[2]NonRes - Report'!$K$10)/'[2]NonRes - Report'!$I$22*'[2]NonRes - Report'!$E$12),IF(AND($B12="3-inch",DN12&gt;'[2]NonRes - Report'!$L$12),(('[2]NonRes - Report'!$L$12-'[2]NonRes - Report'!$L$10)/'[2]NonRes - Report'!$I$22*'[2]NonRes - Report'!$E$12),IF(AND($B12="4-inch",DN12&gt;'[2]NonRes - Report'!$M$12),(('[2]NonRes - Report'!$M$12-'[2]NonRes - Report'!$M$10)/'[2]NonRes - Report'!$I$22*'[2]NonRes - Report'!$E$12),IF(AND($B12="6-inch",DN12&gt;'[2]NonRes - Report'!$N$12),(('[2]NonRes - Report'!$N$12-'[2]NonRes - Report'!$N$10)/'[2]NonRes - Report'!$I$22*'[2]NonRes - Report'!$E$12),BF12/'[2]NonRes - Report'!$I$22*'[2]NonRes - Report'!$E$12)))))))</f>
        <v>126</v>
      </c>
      <c r="BS12" s="40">
        <f>IF(AND($B12="3/4-inch",DO12&gt;'[2]NonRes - Report'!$G$12),(('[2]NonRes - Report'!$G$12-'[2]NonRes - Report'!$G$10)/'[2]NonRes - Report'!$I$22*'[2]NonRes - Report'!$E$12),IF(AND($B12="1-inch",DO12&gt;'[2]NonRes - Report'!$I$12),(('[2]NonRes - Report'!$I$12-'[2]NonRes - Report'!$I$10)/'[2]NonRes - Report'!$I$22*'[2]NonRes - Report'!$E$12),IF(AND($B12="1 1/2-inch",DO12&gt;'[2]NonRes - Report'!$J$12),(('[2]NonRes - Report'!$J$12-'[2]NonRes - Report'!$J$10)/'[2]NonRes - Report'!$I$22*'[2]NonRes - Report'!$E$12),IF(AND($B12="2-inch",DO12&gt;'[2]NonRes - Report'!$K$12),(('[2]NonRes - Report'!$K$12-'[2]NonRes - Report'!$K$10)/'[2]NonRes - Report'!$I$22*'[2]NonRes - Report'!$E$12),IF(AND($B12="3-inch",DO12&gt;'[2]NonRes - Report'!$L$12),(('[2]NonRes - Report'!$L$12-'[2]NonRes - Report'!$L$10)/'[2]NonRes - Report'!$I$22*'[2]NonRes - Report'!$E$12),IF(AND($B12="4-inch",DO12&gt;'[2]NonRes - Report'!$M$12),(('[2]NonRes - Report'!$M$12-'[2]NonRes - Report'!$M$10)/'[2]NonRes - Report'!$I$22*'[2]NonRes - Report'!$E$12),IF(AND($B12="6-inch",DO12&gt;'[2]NonRes - Report'!$N$12),(('[2]NonRes - Report'!$N$12-'[2]NonRes - Report'!$N$10)/'[2]NonRes - Report'!$I$22*'[2]NonRes - Report'!$E$12),BG12/'[2]NonRes - Report'!$I$22*'[2]NonRes - Report'!$E$12)))))))</f>
        <v>288</v>
      </c>
      <c r="BT12" s="40">
        <f>IF(AND($B12="3/4-inch",DP12&gt;'[2]NonRes - Report'!$G$12),(('[2]NonRes - Report'!$G$12-'[2]NonRes - Report'!$G$10)/'[2]NonRes - Report'!$I$22*'[2]NonRes - Report'!$E$12),IF(AND($B12="1-inch",DP12&gt;'[2]NonRes - Report'!$I$12),(('[2]NonRes - Report'!$I$12-'[2]NonRes - Report'!$I$10)/'[2]NonRes - Report'!$I$22*'[2]NonRes - Report'!$E$12),IF(AND($B12="1 1/2-inch",DP12&gt;'[2]NonRes - Report'!$J$12),(('[2]NonRes - Report'!$J$12-'[2]NonRes - Report'!$J$10)/'[2]NonRes - Report'!$I$22*'[2]NonRes - Report'!$E$12),IF(AND($B12="2-inch",DP12&gt;'[2]NonRes - Report'!$K$12),(('[2]NonRes - Report'!$K$12-'[2]NonRes - Report'!$K$10)/'[2]NonRes - Report'!$I$22*'[2]NonRes - Report'!$E$12),IF(AND($B12="3-inch",DP12&gt;'[2]NonRes - Report'!$L$12),(('[2]NonRes - Report'!$L$12-'[2]NonRes - Report'!$L$10)/'[2]NonRes - Report'!$I$22*'[2]NonRes - Report'!$E$12),IF(AND($B12="4-inch",DP12&gt;'[2]NonRes - Report'!$M$12),(('[2]NonRes - Report'!$M$12-'[2]NonRes - Report'!$M$10)/'[2]NonRes - Report'!$I$22*'[2]NonRes - Report'!$E$12),IF(AND($B12="6-inch",DP12&gt;'[2]NonRes - Report'!$N$12),(('[2]NonRes - Report'!$N$12-'[2]NonRes - Report'!$N$10)/'[2]NonRes - Report'!$I$22*'[2]NonRes - Report'!$E$12),BH12/'[2]NonRes - Report'!$I$22*'[2]NonRes - Report'!$E$12)))))))</f>
        <v>288</v>
      </c>
      <c r="BU12" s="40">
        <f>IF(AND($B12="3/4-inch",DQ12&gt;'[2]NonRes - Report'!$G$12),(('[2]NonRes - Report'!$G$12-'[2]NonRes - Report'!$G$10)/'[2]NonRes - Report'!$I$22*'[2]NonRes - Report'!$E$12),IF(AND($B12="1-inch",DQ12&gt;'[2]NonRes - Report'!$I$12),(('[2]NonRes - Report'!$I$12-'[2]NonRes - Report'!$I$10)/'[2]NonRes - Report'!$I$22*'[2]NonRes - Report'!$E$12),IF(AND($B12="1 1/2-inch",DQ12&gt;'[2]NonRes - Report'!$J$12),(('[2]NonRes - Report'!$J$12-'[2]NonRes - Report'!$J$10)/'[2]NonRes - Report'!$I$22*'[2]NonRes - Report'!$E$12),IF(AND($B12="2-inch",DQ12&gt;'[2]NonRes - Report'!$K$12),(('[2]NonRes - Report'!$K$12-'[2]NonRes - Report'!$K$10)/'[2]NonRes - Report'!$I$22*'[2]NonRes - Report'!$E$12),IF(AND($B12="3-inch",DQ12&gt;'[2]NonRes - Report'!$L$12),(('[2]NonRes - Report'!$L$12-'[2]NonRes - Report'!$L$10)/'[2]NonRes - Report'!$I$22*'[2]NonRes - Report'!$E$12),IF(AND($B12="4-inch",DQ12&gt;'[2]NonRes - Report'!$M$12),(('[2]NonRes - Report'!$M$12-'[2]NonRes - Report'!$M$10)/'[2]NonRes - Report'!$I$22*'[2]NonRes - Report'!$E$12),IF(AND($B12="6-inch",DQ12&gt;'[2]NonRes - Report'!$N$12),(('[2]NonRes - Report'!$N$12-'[2]NonRes - Report'!$N$10)/'[2]NonRes - Report'!$I$22*'[2]NonRes - Report'!$E$12),BI12/'[2]NonRes - Report'!$I$22*'[2]NonRes - Report'!$E$12)))))))</f>
        <v>288</v>
      </c>
      <c r="BV12" s="40">
        <f>IF(AND($B12="3/4-inch",DR12&gt;'[2]NonRes - Report'!$G$12),(('[2]NonRes - Report'!$G$12-'[2]NonRes - Report'!$G$10)/'[2]NonRes - Report'!$I$22*'[2]NonRes - Report'!$E$12),IF(AND($B12="1-inch",DR12&gt;'[2]NonRes - Report'!$I$12),(('[2]NonRes - Report'!$I$12-'[2]NonRes - Report'!$I$10)/'[2]NonRes - Report'!$I$22*'[2]NonRes - Report'!$E$12),IF(AND($B12="1 1/2-inch",DR12&gt;'[2]NonRes - Report'!$J$12),(('[2]NonRes - Report'!$J$12-'[2]NonRes - Report'!$J$10)/'[2]NonRes - Report'!$I$22*'[2]NonRes - Report'!$E$12),IF(AND($B12="2-inch",DR12&gt;'[2]NonRes - Report'!$K$12),(('[2]NonRes - Report'!$K$12-'[2]NonRes - Report'!$K$10)/'[2]NonRes - Report'!$I$22*'[2]NonRes - Report'!$E$12),IF(AND($B12="3-inch",DR12&gt;'[2]NonRes - Report'!$L$12),(('[2]NonRes - Report'!$L$12-'[2]NonRes - Report'!$L$10)/'[2]NonRes - Report'!$I$22*'[2]NonRes - Report'!$E$12),IF(AND($B12="4-inch",DR12&gt;'[2]NonRes - Report'!$M$12),(('[2]NonRes - Report'!$M$12-'[2]NonRes - Report'!$M$10)/'[2]NonRes - Report'!$I$22*'[2]NonRes - Report'!$E$12),IF(AND($B12="6-inch",DR12&gt;'[2]NonRes - Report'!$N$12),(('[2]NonRes - Report'!$N$12-'[2]NonRes - Report'!$N$10)/'[2]NonRes - Report'!$I$22*'[2]NonRes - Report'!$E$12),BJ12/'[2]NonRes - Report'!$I$22*'[2]NonRes - Report'!$E$12)))))))</f>
        <v>288</v>
      </c>
      <c r="BW12" s="40">
        <f>IF(AND($B12="3/4-inch",DS12&gt;'[2]NonRes - Report'!$G$12),(('[2]NonRes - Report'!$G$12-'[2]NonRes - Report'!$G$10)/'[2]NonRes - Report'!$I$22*'[2]NonRes - Report'!$E$12),IF(AND($B12="1-inch",DS12&gt;'[2]NonRes - Report'!$I$12),(('[2]NonRes - Report'!$I$12-'[2]NonRes - Report'!$I$10)/'[2]NonRes - Report'!$I$22*'[2]NonRes - Report'!$E$12),IF(AND($B12="1 1/2-inch",DS12&gt;'[2]NonRes - Report'!$J$12),(('[2]NonRes - Report'!$J$12-'[2]NonRes - Report'!$J$10)/'[2]NonRes - Report'!$I$22*'[2]NonRes - Report'!$E$12),IF(AND($B12="2-inch",DS12&gt;'[2]NonRes - Report'!$K$12),(('[2]NonRes - Report'!$K$12-'[2]NonRes - Report'!$K$10)/'[2]NonRes - Report'!$I$22*'[2]NonRes - Report'!$E$12),IF(AND($B12="3-inch",DS12&gt;'[2]NonRes - Report'!$L$12),(('[2]NonRes - Report'!$L$12-'[2]NonRes - Report'!$L$10)/'[2]NonRes - Report'!$I$22*'[2]NonRes - Report'!$E$12),IF(AND($B12="4-inch",DS12&gt;'[2]NonRes - Report'!$M$12),(('[2]NonRes - Report'!$M$12-'[2]NonRes - Report'!$M$10)/'[2]NonRes - Report'!$I$22*'[2]NonRes - Report'!$E$12),IF(AND($B12="6-inch",DS12&gt;'[2]NonRes - Report'!$N$12),(('[2]NonRes - Report'!$N$12-'[2]NonRes - Report'!$N$10)/'[2]NonRes - Report'!$I$22*'[2]NonRes - Report'!$E$12),BK12/'[2]NonRes - Report'!$I$22*'[2]NonRes - Report'!$E$12)))))))</f>
        <v>288</v>
      </c>
      <c r="BX12" s="40">
        <f>IF(AND($B12="3/4-inch",DT12&gt;'[2]NonRes - Report'!$G$12),(('[2]NonRes - Report'!$G$12-'[2]NonRes - Report'!$G$10)/'[2]NonRes - Report'!$I$22*'[2]NonRes - Report'!$E$12),IF(AND($B12="1-inch",DT12&gt;'[2]NonRes - Report'!$I$12),(('[2]NonRes - Report'!$I$12-'[2]NonRes - Report'!$I$10)/'[2]NonRes - Report'!$I$22*'[2]NonRes - Report'!$E$12),IF(AND($B12="1 1/2-inch",DT12&gt;'[2]NonRes - Report'!$J$12),(('[2]NonRes - Report'!$J$12-'[2]NonRes - Report'!$J$10)/'[2]NonRes - Report'!$I$22*'[2]NonRes - Report'!$E$12),IF(AND($B12="2-inch",DT12&gt;'[2]NonRes - Report'!$K$12),(('[2]NonRes - Report'!$K$12-'[2]NonRes - Report'!$K$10)/'[2]NonRes - Report'!$I$22*'[2]NonRes - Report'!$E$12),IF(AND($B12="3-inch",DT12&gt;'[2]NonRes - Report'!$L$12),(('[2]NonRes - Report'!$L$12-'[2]NonRes - Report'!$L$10)/'[2]NonRes - Report'!$I$22*'[2]NonRes - Report'!$E$12),IF(AND($B12="4-inch",DT12&gt;'[2]NonRes - Report'!$M$12),(('[2]NonRes - Report'!$M$12-'[2]NonRes - Report'!$M$10)/'[2]NonRes - Report'!$I$22*'[2]NonRes - Report'!$E$12),IF(AND($B12="6-inch",DT12&gt;'[2]NonRes - Report'!$N$12),(('[2]NonRes - Report'!$N$12-'[2]NonRes - Report'!$N$10)/'[2]NonRes - Report'!$I$22*'[2]NonRes - Report'!$E$12),BL12/'[2]NonRes - Report'!$I$22*'[2]NonRes - Report'!$E$12)))))))</f>
        <v>99</v>
      </c>
      <c r="BY12" s="41">
        <f>IF(AND($B12="3/4-inch",DU12&gt;'[2]NonRes - Report'!$G$12),(('[2]NonRes - Report'!$G$12-'[2]NonRes - Report'!$G$10)/'[2]NonRes - Report'!$I$22*'[2]NonRes - Report'!$E$12),IF(AND($B12="1-inch",DU12&gt;'[2]NonRes - Report'!$I$12),(('[2]NonRes - Report'!$I$12-'[2]NonRes - Report'!$I$10)/'[2]NonRes - Report'!$I$22*'[2]NonRes - Report'!$E$12),IF(AND($B12="1 1/2-inch",DU12&gt;'[2]NonRes - Report'!$J$12),(('[2]NonRes - Report'!$J$12-'[2]NonRes - Report'!$J$10)/'[2]NonRes - Report'!$I$22*'[2]NonRes - Report'!$E$12),IF(AND($B12="2-inch",DU12&gt;'[2]NonRes - Report'!$K$12),(('[2]NonRes - Report'!$K$12-'[2]NonRes - Report'!$K$10)/'[2]NonRes - Report'!$I$22*'[2]NonRes - Report'!$E$12),IF(AND($B12="3-inch",DU12&gt;'[2]NonRes - Report'!$L$12),(('[2]NonRes - Report'!$L$12-'[2]NonRes - Report'!$L$10)/'[2]NonRes - Report'!$I$22*'[2]NonRes - Report'!$E$12),IF(AND($B12="4-inch",DU12&gt;'[2]NonRes - Report'!$M$12),(('[2]NonRes - Report'!$M$12-'[2]NonRes - Report'!$M$10)/'[2]NonRes - Report'!$I$22*'[2]NonRes - Report'!$E$12),IF(AND($B12="6-inch",DU12&gt;'[2]NonRes - Report'!$N$12),(('[2]NonRes - Report'!$N$12-'[2]NonRes - Report'!$N$10)/'[2]NonRes - Report'!$I$22*'[2]NonRes - Report'!$E$12),BM12/'[2]NonRes - Report'!$I$22*'[2]NonRes - Report'!$E$12)))))))</f>
        <v>0</v>
      </c>
      <c r="BZ12" s="38">
        <f>IF(AND($B12="3/4-inch",DJ12&gt;'[2]NonRes - Report'!$G$14),(DJ12-'[2]NonRes - Report'!$G$12),IF(AND($B12="3/4-inch",ABS(DJ12)&gt;'[2]NonRes - Report'!$G$14),(DJ12+'[2]NonRes - Report'!$G$12),IF(AND($B12="1-inch",DJ12&gt;'[2]NonRes - Report'!$I$14),(DJ12-'[2]NonRes - Report'!$I$12),IF(AND($B12="1-inch",ABS(DJ12)&gt;'[2]NonRes - Report'!$I$14),(DJ12+'[2]NonRes - Report'!$I$12),IF(AND($B12="1 1/2-inch",DJ12&gt;'[2]NonRes - Report'!$J$14),(DJ12-'[2]NonRes - Report'!$J$12),IF(AND($B12="1 1/2-inch",ABS(DJ12)&gt;'[2]NonRes - Report'!$J$14),(DJ12+'[2]NonRes - Report'!$J$12),IF(AND($B12="2-inch",DJ12&gt;'[2]NonRes - Report'!$K$14),(DJ12-'[2]NonRes - Report'!$K$12),IF(AND($B12="2-inch",ABS(DJ12)&gt;'[2]NonRes - Report'!$K$14),(DJ12+'[2]NonRes - Report'!$K$12),IF(AND($B12="3-inch",DJ12&gt;'[2]NonRes - Report'!$L$14),(DJ12-'[2]NonRes - Report'!$L$12),IF(AND($B12="3-inch",ABS(DJ12)&gt;'[2]NonRes - Report'!$L$14),(DJ12+'[2]NonRes - Report'!$L$12),IF(AND($B12="4-inch",DJ12&gt;'[2]NonRes - Report'!$M$14),(DJ12-'[2]NonRes - Report'!$M$12),IF(AND($B12="4-inch",ABS(DJ12)&gt;'[2]NonRes - Report'!$M$14),(DJ12+'[2]NonRes - Report'!$M$12),IF(AND($B12="6-inch",DJ12&gt;'[2]NonRes - Report'!$N$14),(DJ12-'[2]NonRes - Report'!$N$12),IF(AND($B12="6-inch",ABS(DJ12)&gt;'[2]NonRes - Report'!$N$14),(DJ12+'[2]NonRes - Report'!$N$12),0))))))))))))))</f>
        <v>0</v>
      </c>
      <c r="CA12" s="38">
        <f>IF(AND($B12="3/4-inch",DK12&gt;'[2]NonRes - Report'!$G$14),(DK12-'[2]NonRes - Report'!$G$12),IF(AND($B12="3/4-inch",ABS(DK12)&gt;'[2]NonRes - Report'!$G$14),(DK12+'[2]NonRes - Report'!$G$12),IF(AND($B12="1-inch",DK12&gt;'[2]NonRes - Report'!$I$14),(DK12-'[2]NonRes - Report'!$I$12),IF(AND($B12="1-inch",ABS(DK12)&gt;'[2]NonRes - Report'!$I$14),(DK12+'[2]NonRes - Report'!$I$12),IF(AND($B12="1 1/2-inch",DK12&gt;'[2]NonRes - Report'!$J$14),(DK12-'[2]NonRes - Report'!$J$12),IF(AND($B12="1 1/2-inch",ABS(DK12)&gt;'[2]NonRes - Report'!$J$14),(DK12+'[2]NonRes - Report'!$J$12),IF(AND($B12="2-inch",DK12&gt;'[2]NonRes - Report'!$K$14),(DK12-'[2]NonRes - Report'!$K$12),IF(AND($B12="2-inch",ABS(DK12)&gt;'[2]NonRes - Report'!$K$14),(DK12+'[2]NonRes - Report'!$K$12),IF(AND($B12="3-inch",DK12&gt;'[2]NonRes - Report'!$L$14),(DK12-'[2]NonRes - Report'!$L$12),IF(AND($B12="3-inch",ABS(DK12)&gt;'[2]NonRes - Report'!$L$14),(DK12+'[2]NonRes - Report'!$L$12),IF(AND($B12="4-inch",DK12&gt;'[2]NonRes - Report'!$M$14),(DK12-'[2]NonRes - Report'!$M$12),IF(AND($B12="4-inch",ABS(DK12)&gt;'[2]NonRes - Report'!$M$14),(DK12+'[2]NonRes - Report'!$M$12),IF(AND($B12="6-inch",DK12&gt;'[2]NonRes - Report'!$N$14),(DK12-'[2]NonRes - Report'!$N$12),IF(AND($B12="6-inch",ABS(DK12)&gt;'[2]NonRes - Report'!$N$14),(DK12+'[2]NonRes - Report'!$N$12),0))))))))))))))</f>
        <v>0</v>
      </c>
      <c r="CB12" s="38">
        <f>IF(AND($B12="3/4-inch",DL12&gt;'[2]NonRes - Report'!$G$14),(DL12-'[2]NonRes - Report'!$G$12),IF(AND($B12="3/4-inch",ABS(DL12)&gt;'[2]NonRes - Report'!$G$14),(DL12+'[2]NonRes - Report'!$G$12),IF(AND($B12="1-inch",DL12&gt;'[2]NonRes - Report'!$I$14),(DL12-'[2]NonRes - Report'!$I$12),IF(AND($B12="1-inch",ABS(DL12)&gt;'[2]NonRes - Report'!$I$14),(DL12+'[2]NonRes - Report'!$I$12),IF(AND($B12="1 1/2-inch",DL12&gt;'[2]NonRes - Report'!$J$14),(DL12-'[2]NonRes - Report'!$J$12),IF(AND($B12="1 1/2-inch",ABS(DL12)&gt;'[2]NonRes - Report'!$J$14),(DL12+'[2]NonRes - Report'!$J$12),IF(AND($B12="2-inch",DL12&gt;'[2]NonRes - Report'!$K$14),(DL12-'[2]NonRes - Report'!$K$12),IF(AND($B12="2-inch",ABS(DL12)&gt;'[2]NonRes - Report'!$K$14),(DL12+'[2]NonRes - Report'!$K$12),IF(AND($B12="3-inch",DL12&gt;'[2]NonRes - Report'!$L$14),(DL12-'[2]NonRes - Report'!$L$12),IF(AND($B12="3-inch",ABS(DL12)&gt;'[2]NonRes - Report'!$L$14),(DL12+'[2]NonRes - Report'!$L$12),IF(AND($B12="4-inch",DL12&gt;'[2]NonRes - Report'!$M$14),(DL12-'[2]NonRes - Report'!$M$12),IF(AND($B12="4-inch",ABS(DL12)&gt;'[2]NonRes - Report'!$M$14),(DL12+'[2]NonRes - Report'!$M$12),IF(AND($B12="6-inch",DL12&gt;'[2]NonRes - Report'!$N$14),(DL12-'[2]NonRes - Report'!$N$12),IF(AND($B12="6-inch",ABS(DL12)&gt;'[2]NonRes - Report'!$N$14),(DL12+'[2]NonRes - Report'!$N$12),0))))))))))))))</f>
        <v>0</v>
      </c>
      <c r="CC12" s="38">
        <f>IF(AND($B12="3/4-inch",DM12&gt;'[2]NonRes - Report'!$G$14),(DM12-'[2]NonRes - Report'!$G$12),IF(AND($B12="3/4-inch",ABS(DM12)&gt;'[2]NonRes - Report'!$G$14),(DM12+'[2]NonRes - Report'!$G$12),IF(AND($B12="1-inch",DM12&gt;'[2]NonRes - Report'!$I$14),(DM12-'[2]NonRes - Report'!$I$12),IF(AND($B12="1-inch",ABS(DM12)&gt;'[2]NonRes - Report'!$I$14),(DM12+'[2]NonRes - Report'!$I$12),IF(AND($B12="1 1/2-inch",DM12&gt;'[2]NonRes - Report'!$J$14),(DM12-'[2]NonRes - Report'!$J$12),IF(AND($B12="1 1/2-inch",ABS(DM12)&gt;'[2]NonRes - Report'!$J$14),(DM12+'[2]NonRes - Report'!$J$12),IF(AND($B12="2-inch",DM12&gt;'[2]NonRes - Report'!$K$14),(DM12-'[2]NonRes - Report'!$K$12),IF(AND($B12="2-inch",ABS(DM12)&gt;'[2]NonRes - Report'!$K$14),(DM12+'[2]NonRes - Report'!$K$12),IF(AND($B12="3-inch",DM12&gt;'[2]NonRes - Report'!$L$14),(DM12-'[2]NonRes - Report'!$L$12),IF(AND($B12="3-inch",ABS(DM12)&gt;'[2]NonRes - Report'!$L$14),(DM12+'[2]NonRes - Report'!$L$12),IF(AND($B12="4-inch",DM12&gt;'[2]NonRes - Report'!$M$14),(DM12-'[2]NonRes - Report'!$M$12),IF(AND($B12="4-inch",ABS(DM12)&gt;'[2]NonRes - Report'!$M$14),(DM12+'[2]NonRes - Report'!$M$12),IF(AND($B12="6-inch",DM12&gt;'[2]NonRes - Report'!$N$14),(DM12-'[2]NonRes - Report'!$N$12),IF(AND($B12="6-inch",ABS(DM12)&gt;'[2]NonRes - Report'!$N$14),(DM12+'[2]NonRes - Report'!$N$12),0))))))))))))))</f>
        <v>0</v>
      </c>
      <c r="CD12" s="38">
        <f>IF(AND($B12="3/4-inch",DN12&gt;'[2]NonRes - Report'!$G$14),(DN12-'[2]NonRes - Report'!$G$12),IF(AND($B12="3/4-inch",ABS(DN12)&gt;'[2]NonRes - Report'!$G$14),(DN12+'[2]NonRes - Report'!$G$12),IF(AND($B12="1-inch",DN12&gt;'[2]NonRes - Report'!$I$14),(DN12-'[2]NonRes - Report'!$I$12),IF(AND($B12="1-inch",ABS(DN12)&gt;'[2]NonRes - Report'!$I$14),(DN12+'[2]NonRes - Report'!$I$12),IF(AND($B12="1 1/2-inch",DN12&gt;'[2]NonRes - Report'!$J$14),(DN12-'[2]NonRes - Report'!$J$12),IF(AND($B12="1 1/2-inch",ABS(DN12)&gt;'[2]NonRes - Report'!$J$14),(DN12+'[2]NonRes - Report'!$J$12),IF(AND($B12="2-inch",DN12&gt;'[2]NonRes - Report'!$K$14),(DN12-'[2]NonRes - Report'!$K$12),IF(AND($B12="2-inch",ABS(DN12)&gt;'[2]NonRes - Report'!$K$14),(DN12+'[2]NonRes - Report'!$K$12),IF(AND($B12="3-inch",DN12&gt;'[2]NonRes - Report'!$L$14),(DN12-'[2]NonRes - Report'!$L$12),IF(AND($B12="3-inch",ABS(DN12)&gt;'[2]NonRes - Report'!$L$14),(DN12+'[2]NonRes - Report'!$L$12),IF(AND($B12="4-inch",DN12&gt;'[2]NonRes - Report'!$M$14),(DN12-'[2]NonRes - Report'!$M$12),IF(AND($B12="4-inch",ABS(DN12)&gt;'[2]NonRes - Report'!$M$14),(DN12+'[2]NonRes - Report'!$M$12),IF(AND($B12="6-inch",DN12&gt;'[2]NonRes - Report'!$N$14),(DN12-'[2]NonRes - Report'!$N$12),IF(AND($B12="6-inch",ABS(DN12)&gt;'[2]NonRes - Report'!$N$14),(DN12+'[2]NonRes - Report'!$N$12),0))))))))))))))</f>
        <v>0</v>
      </c>
      <c r="CE12" s="38">
        <f>IF(AND($B12="3/4-inch",DO12&gt;'[2]NonRes - Report'!$G$14),(DO12-'[2]NonRes - Report'!$G$12),IF(AND($B12="3/4-inch",ABS(DO12)&gt;'[2]NonRes - Report'!$G$14),(DO12+'[2]NonRes - Report'!$G$12),IF(AND($B12="1-inch",DO12&gt;'[2]NonRes - Report'!$I$14),(DO12-'[2]NonRes - Report'!$I$12),IF(AND($B12="1-inch",ABS(DO12)&gt;'[2]NonRes - Report'!$I$14),(DO12+'[2]NonRes - Report'!$I$12),IF(AND($B12="1 1/2-inch",DO12&gt;'[2]NonRes - Report'!$J$14),(DO12-'[2]NonRes - Report'!$J$12),IF(AND($B12="1 1/2-inch",ABS(DO12)&gt;'[2]NonRes - Report'!$J$14),(DO12+'[2]NonRes - Report'!$J$12),IF(AND($B12="2-inch",DO12&gt;'[2]NonRes - Report'!$K$14),(DO12-'[2]NonRes - Report'!$K$12),IF(AND($B12="2-inch",ABS(DO12)&gt;'[2]NonRes - Report'!$K$14),(DO12+'[2]NonRes - Report'!$K$12),IF(AND($B12="3-inch",DO12&gt;'[2]NonRes - Report'!$L$14),(DO12-'[2]NonRes - Report'!$L$12),IF(AND($B12="3-inch",ABS(DO12)&gt;'[2]NonRes - Report'!$L$14),(DO12+'[2]NonRes - Report'!$L$12),IF(AND($B12="4-inch",DO12&gt;'[2]NonRes - Report'!$M$14),(DO12-'[2]NonRes - Report'!$M$12),IF(AND($B12="4-inch",ABS(DO12)&gt;'[2]NonRes - Report'!$M$14),(DO12+'[2]NonRes - Report'!$M$12),IF(AND($B12="6-inch",DO12&gt;'[2]NonRes - Report'!$N$14),(DO12-'[2]NonRes - Report'!$N$12),IF(AND($B12="6-inch",ABS(DO12)&gt;'[2]NonRes - Report'!$N$14),(DO12+'[2]NonRes - Report'!$N$12),0))))))))))))))</f>
        <v>32700</v>
      </c>
      <c r="CF12" s="38">
        <f>IF(AND($B12="3/4-inch",DP12&gt;'[2]NonRes - Report'!$G$14),(DP12-'[2]NonRes - Report'!$G$12),IF(AND($B12="3/4-inch",ABS(DP12)&gt;'[2]NonRes - Report'!$G$14),(DP12+'[2]NonRes - Report'!$G$12),IF(AND($B12="1-inch",DP12&gt;'[2]NonRes - Report'!$I$14),(DP12-'[2]NonRes - Report'!$I$12),IF(AND($B12="1-inch",ABS(DP12)&gt;'[2]NonRes - Report'!$I$14),(DP12+'[2]NonRes - Report'!$I$12),IF(AND($B12="1 1/2-inch",DP12&gt;'[2]NonRes - Report'!$J$14),(DP12-'[2]NonRes - Report'!$J$12),IF(AND($B12="1 1/2-inch",ABS(DP12)&gt;'[2]NonRes - Report'!$J$14),(DP12+'[2]NonRes - Report'!$J$12),IF(AND($B12="2-inch",DP12&gt;'[2]NonRes - Report'!$K$14),(DP12-'[2]NonRes - Report'!$K$12),IF(AND($B12="2-inch",ABS(DP12)&gt;'[2]NonRes - Report'!$K$14),(DP12+'[2]NonRes - Report'!$K$12),IF(AND($B12="3-inch",DP12&gt;'[2]NonRes - Report'!$L$14),(DP12-'[2]NonRes - Report'!$L$12),IF(AND($B12="3-inch",ABS(DP12)&gt;'[2]NonRes - Report'!$L$14),(DP12+'[2]NonRes - Report'!$L$12),IF(AND($B12="4-inch",DP12&gt;'[2]NonRes - Report'!$M$14),(DP12-'[2]NonRes - Report'!$M$12),IF(AND($B12="4-inch",ABS(DP12)&gt;'[2]NonRes - Report'!$M$14),(DP12+'[2]NonRes - Report'!$M$12),IF(AND($B12="6-inch",DP12&gt;'[2]NonRes - Report'!$N$14),(DP12-'[2]NonRes - Report'!$N$12),IF(AND($B12="6-inch",ABS(DP12)&gt;'[2]NonRes - Report'!$N$14),(DP12+'[2]NonRes - Report'!$N$12),0))))))))))))))</f>
        <v>137300</v>
      </c>
      <c r="CG12" s="38">
        <f>IF(AND($B12="3/4-inch",DQ12&gt;'[2]NonRes - Report'!$G$14),(DQ12-'[2]NonRes - Report'!$G$12),IF(AND($B12="3/4-inch",ABS(DQ12)&gt;'[2]NonRes - Report'!$G$14),(DQ12+'[2]NonRes - Report'!$G$12),IF(AND($B12="1-inch",DQ12&gt;'[2]NonRes - Report'!$I$14),(DQ12-'[2]NonRes - Report'!$I$12),IF(AND($B12="1-inch",ABS(DQ12)&gt;'[2]NonRes - Report'!$I$14),(DQ12+'[2]NonRes - Report'!$I$12),IF(AND($B12="1 1/2-inch",DQ12&gt;'[2]NonRes - Report'!$J$14),(DQ12-'[2]NonRes - Report'!$J$12),IF(AND($B12="1 1/2-inch",ABS(DQ12)&gt;'[2]NonRes - Report'!$J$14),(DQ12+'[2]NonRes - Report'!$J$12),IF(AND($B12="2-inch",DQ12&gt;'[2]NonRes - Report'!$K$14),(DQ12-'[2]NonRes - Report'!$K$12),IF(AND($B12="2-inch",ABS(DQ12)&gt;'[2]NonRes - Report'!$K$14),(DQ12+'[2]NonRes - Report'!$K$12),IF(AND($B12="3-inch",DQ12&gt;'[2]NonRes - Report'!$L$14),(DQ12-'[2]NonRes - Report'!$L$12),IF(AND($B12="3-inch",ABS(DQ12)&gt;'[2]NonRes - Report'!$L$14),(DQ12+'[2]NonRes - Report'!$L$12),IF(AND($B12="4-inch",DQ12&gt;'[2]NonRes - Report'!$M$14),(DQ12-'[2]NonRes - Report'!$M$12),IF(AND($B12="4-inch",ABS(DQ12)&gt;'[2]NonRes - Report'!$M$14),(DQ12+'[2]NonRes - Report'!$M$12),IF(AND($B12="6-inch",DQ12&gt;'[2]NonRes - Report'!$N$14),(DQ12-'[2]NonRes - Report'!$N$12),IF(AND($B12="6-inch",ABS(DQ12)&gt;'[2]NonRes - Report'!$N$14),(DQ12+'[2]NonRes - Report'!$N$12),0))))))))))))))</f>
        <v>184400</v>
      </c>
      <c r="CH12" s="38">
        <f>IF(AND($B12="3/4-inch",DR12&gt;'[2]NonRes - Report'!$G$14),(DR12-'[2]NonRes - Report'!$G$12),IF(AND($B12="3/4-inch",ABS(DR12)&gt;'[2]NonRes - Report'!$G$14),(DR12+'[2]NonRes - Report'!$G$12),IF(AND($B12="1-inch",DR12&gt;'[2]NonRes - Report'!$I$14),(DR12-'[2]NonRes - Report'!$I$12),IF(AND($B12="1-inch",ABS(DR12)&gt;'[2]NonRes - Report'!$I$14),(DR12+'[2]NonRes - Report'!$I$12),IF(AND($B12="1 1/2-inch",DR12&gt;'[2]NonRes - Report'!$J$14),(DR12-'[2]NonRes - Report'!$J$12),IF(AND($B12="1 1/2-inch",ABS(DR12)&gt;'[2]NonRes - Report'!$J$14),(DR12+'[2]NonRes - Report'!$J$12),IF(AND($B12="2-inch",DR12&gt;'[2]NonRes - Report'!$K$14),(DR12-'[2]NonRes - Report'!$K$12),IF(AND($B12="2-inch",ABS(DR12)&gt;'[2]NonRes - Report'!$K$14),(DR12+'[2]NonRes - Report'!$K$12),IF(AND($B12="3-inch",DR12&gt;'[2]NonRes - Report'!$L$14),(DR12-'[2]NonRes - Report'!$L$12),IF(AND($B12="3-inch",ABS(DR12)&gt;'[2]NonRes - Report'!$L$14),(DR12+'[2]NonRes - Report'!$L$12),IF(AND($B12="4-inch",DR12&gt;'[2]NonRes - Report'!$M$14),(DR12-'[2]NonRes - Report'!$M$12),IF(AND($B12="4-inch",ABS(DR12)&gt;'[2]NonRes - Report'!$M$14),(DR12+'[2]NonRes - Report'!$M$12),IF(AND($B12="6-inch",DR12&gt;'[2]NonRes - Report'!$N$14),(DR12-'[2]NonRes - Report'!$N$12),IF(AND($B12="6-inch",ABS(DR12)&gt;'[2]NonRes - Report'!$N$14),(DR12+'[2]NonRes - Report'!$N$12),0))))))))))))))</f>
        <v>46400</v>
      </c>
      <c r="CI12" s="38">
        <f>IF(AND($B12="3/4-inch",DS12&gt;'[2]NonRes - Report'!$G$14),(DS12-'[2]NonRes - Report'!$G$12),IF(AND($B12="3/4-inch",ABS(DS12)&gt;'[2]NonRes - Report'!$G$14),(DS12+'[2]NonRes - Report'!$G$12),IF(AND($B12="1-inch",DS12&gt;'[2]NonRes - Report'!$I$14),(DS12-'[2]NonRes - Report'!$I$12),IF(AND($B12="1-inch",ABS(DS12)&gt;'[2]NonRes - Report'!$I$14),(DS12+'[2]NonRes - Report'!$I$12),IF(AND($B12="1 1/2-inch",DS12&gt;'[2]NonRes - Report'!$J$14),(DS12-'[2]NonRes - Report'!$J$12),IF(AND($B12="1 1/2-inch",ABS(DS12)&gt;'[2]NonRes - Report'!$J$14),(DS12+'[2]NonRes - Report'!$J$12),IF(AND($B12="2-inch",DS12&gt;'[2]NonRes - Report'!$K$14),(DS12-'[2]NonRes - Report'!$K$12),IF(AND($B12="2-inch",ABS(DS12)&gt;'[2]NonRes - Report'!$K$14),(DS12+'[2]NonRes - Report'!$K$12),IF(AND($B12="3-inch",DS12&gt;'[2]NonRes - Report'!$L$14),(DS12-'[2]NonRes - Report'!$L$12),IF(AND($B12="3-inch",ABS(DS12)&gt;'[2]NonRes - Report'!$L$14),(DS12+'[2]NonRes - Report'!$L$12),IF(AND($B12="4-inch",DS12&gt;'[2]NonRes - Report'!$M$14),(DS12-'[2]NonRes - Report'!$M$12),IF(AND($B12="4-inch",ABS(DS12)&gt;'[2]NonRes - Report'!$M$14),(DS12+'[2]NonRes - Report'!$M$12),IF(AND($B12="6-inch",DS12&gt;'[2]NonRes - Report'!$N$14),(DS12-'[2]NonRes - Report'!$N$12),IF(AND($B12="6-inch",ABS(DS12)&gt;'[2]NonRes - Report'!$N$14),(DS12+'[2]NonRes - Report'!$N$12),0))))))))))))))</f>
        <v>33300</v>
      </c>
      <c r="CJ12" s="38">
        <f>IF(AND($B12="3/4-inch",DT12&gt;'[2]NonRes - Report'!$G$14),(DT12-'[2]NonRes - Report'!$G$12),IF(AND($B12="3/4-inch",ABS(DT12)&gt;'[2]NonRes - Report'!$G$14),(DT12+'[2]NonRes - Report'!$G$12),IF(AND($B12="1-inch",DT12&gt;'[2]NonRes - Report'!$I$14),(DT12-'[2]NonRes - Report'!$I$12),IF(AND($B12="1-inch",ABS(DT12)&gt;'[2]NonRes - Report'!$I$14),(DT12+'[2]NonRes - Report'!$I$12),IF(AND($B12="1 1/2-inch",DT12&gt;'[2]NonRes - Report'!$J$14),(DT12-'[2]NonRes - Report'!$J$12),IF(AND($B12="1 1/2-inch",ABS(DT12)&gt;'[2]NonRes - Report'!$J$14),(DT12+'[2]NonRes - Report'!$J$12),IF(AND($B12="2-inch",DT12&gt;'[2]NonRes - Report'!$K$14),(DT12-'[2]NonRes - Report'!$K$12),IF(AND($B12="2-inch",ABS(DT12)&gt;'[2]NonRes - Report'!$K$14),(DT12+'[2]NonRes - Report'!$K$12),IF(AND($B12="3-inch",DT12&gt;'[2]NonRes - Report'!$L$14),(DT12-'[2]NonRes - Report'!$L$12),IF(AND($B12="3-inch",ABS(DT12)&gt;'[2]NonRes - Report'!$L$14),(DT12+'[2]NonRes - Report'!$L$12),IF(AND($B12="4-inch",DT12&gt;'[2]NonRes - Report'!$M$14),(DT12-'[2]NonRes - Report'!$M$12),IF(AND($B12="4-inch",ABS(DT12)&gt;'[2]NonRes - Report'!$M$14),(DT12+'[2]NonRes - Report'!$M$12),IF(AND($B12="6-inch",DT12&gt;'[2]NonRes - Report'!$N$14),(DT12-'[2]NonRes - Report'!$N$12),IF(AND($B12="6-inch",ABS(DT12)&gt;'[2]NonRes - Report'!$N$14),(DT12+'[2]NonRes - Report'!$N$12),0))))))))))))))</f>
        <v>0</v>
      </c>
      <c r="CK12" s="39">
        <f>IF(AND($B12="3/4-inch",DU12&gt;'[2]NonRes - Report'!$G$14),(DU12-'[2]NonRes - Report'!$G$12),IF(AND($B12="3/4-inch",ABS(DU12)&gt;'[2]NonRes - Report'!$G$14),(DU12+'[2]NonRes - Report'!$G$12),IF(AND($B12="1-inch",DU12&gt;'[2]NonRes - Report'!$I$14),(DU12-'[2]NonRes - Report'!$I$12),IF(AND($B12="1-inch",ABS(DU12)&gt;'[2]NonRes - Report'!$I$14),(DU12+'[2]NonRes - Report'!$I$12),IF(AND($B12="1 1/2-inch",DU12&gt;'[2]NonRes - Report'!$J$14),(DU12-'[2]NonRes - Report'!$J$12),IF(AND($B12="1 1/2-inch",ABS(DU12)&gt;'[2]NonRes - Report'!$J$14),(DU12+'[2]NonRes - Report'!$J$12),IF(AND($B12="2-inch",DU12&gt;'[2]NonRes - Report'!$K$14),(DU12-'[2]NonRes - Report'!$K$12),IF(AND($B12="2-inch",ABS(DU12)&gt;'[2]NonRes - Report'!$K$14),(DU12+'[2]NonRes - Report'!$K$12),IF(AND($B12="3-inch",DU12&gt;'[2]NonRes - Report'!$L$14),(DU12-'[2]NonRes - Report'!$L$12),IF(AND($B12="3-inch",ABS(DU12)&gt;'[2]NonRes - Report'!$L$14),(DU12+'[2]NonRes - Report'!$L$12),IF(AND($B12="4-inch",DU12&gt;'[2]NonRes - Report'!$M$14),(DU12-'[2]NonRes - Report'!$M$12),IF(AND($B12="4-inch",ABS(DU12)&gt;'[2]NonRes - Report'!$M$14),(DU12+'[2]NonRes - Report'!$M$12),IF(AND($B12="6-inch",DU12&gt;'[2]NonRes - Report'!$N$14),(DU12-'[2]NonRes - Report'!$N$12),IF(AND($B12="6-inch",ABS(DU12)&gt;'[2]NonRes - Report'!$N$14),(DU12+'[2]NonRes - Report'!$N$12),0))))))))))))))</f>
        <v>0</v>
      </c>
      <c r="CL12" s="40">
        <f>IF(AND(BZ12&lt;1, ABS(BZ12)&lt;1),0,BZ12/'[2]NonRes - Report'!$I$22*'[2]NonRes - Report'!$E$14)</f>
        <v>0</v>
      </c>
      <c r="CM12" s="40">
        <f>IF(AND(CA12&lt;1, ABS(CA12)&lt;1),0,CA12/'[2]NonRes - Report'!$I$22*'[2]NonRes - Report'!$E$14)</f>
        <v>0</v>
      </c>
      <c r="CN12" s="40">
        <f>IF(AND(CB12&lt;1, ABS(CB12)&lt;1),0,CB12/'[2]NonRes - Report'!$I$22*'[2]NonRes - Report'!$E$14)</f>
        <v>0</v>
      </c>
      <c r="CO12" s="40">
        <f>IF(AND(CC12&lt;1, ABS(CC12)&lt;1),0,CC12/'[2]NonRes - Report'!$I$22*'[2]NonRes - Report'!$E$14)</f>
        <v>0</v>
      </c>
      <c r="CP12" s="40">
        <f>IF(AND(CD12&lt;1, ABS(CD12)&lt;1),0,CD12/'[2]NonRes - Report'!$I$22*'[2]NonRes - Report'!$E$14)</f>
        <v>0</v>
      </c>
      <c r="CQ12" s="40">
        <f>IF(AND(CE12&lt;1, ABS(CE12)&lt;1),0,CE12/'[2]NonRes - Report'!$I$22*'[2]NonRes - Report'!$E$14)</f>
        <v>703.05</v>
      </c>
      <c r="CR12" s="40">
        <f>IF(AND(CF12&lt;1, ABS(CF12)&lt;1),0,CF12/'[2]NonRes - Report'!$I$22*'[2]NonRes - Report'!$E$14)</f>
        <v>2951.95</v>
      </c>
      <c r="CS12" s="40">
        <f>IF(AND(CG12&lt;1, ABS(CG12)&lt;1),0,CG12/'[2]NonRes - Report'!$I$22*'[2]NonRes - Report'!$E$14)</f>
        <v>3964.6</v>
      </c>
      <c r="CT12" s="40">
        <f>IF(AND(CH12&lt;1, ABS(CH12)&lt;1),0,CH12/'[2]NonRes - Report'!$I$22*'[2]NonRes - Report'!$E$14)</f>
        <v>997.59999999999991</v>
      </c>
      <c r="CU12" s="40">
        <f>IF(AND(CI12&lt;1, ABS(CI12)&lt;1),0,CI12/'[2]NonRes - Report'!$I$22*'[2]NonRes - Report'!$E$14)</f>
        <v>715.94999999999993</v>
      </c>
      <c r="CV12" s="40">
        <f>IF(AND(CJ12&lt;1, ABS(CJ12)&lt;1),0,CJ12/'[2]NonRes - Report'!$I$22*'[2]NonRes - Report'!$E$14)</f>
        <v>0</v>
      </c>
      <c r="CW12" s="41">
        <f>IF(AND(CK12&lt;1, ABS(CK12)&lt;1),0,CK12/'[2]NonRes - Report'!$I$22*'[2]NonRes - Report'!$E$14)</f>
        <v>0</v>
      </c>
      <c r="CX12" s="40">
        <f t="shared" si="2"/>
        <v>123</v>
      </c>
      <c r="CY12" s="40">
        <f t="shared" si="3"/>
        <v>175.5</v>
      </c>
      <c r="CZ12" s="40">
        <f t="shared" si="4"/>
        <v>183</v>
      </c>
      <c r="DA12" s="40">
        <f t="shared" si="5"/>
        <v>132</v>
      </c>
      <c r="DB12" s="40">
        <f t="shared" si="6"/>
        <v>213</v>
      </c>
      <c r="DC12" s="40">
        <f t="shared" si="7"/>
        <v>1078.05</v>
      </c>
      <c r="DD12" s="40">
        <f t="shared" si="8"/>
        <v>3326.95</v>
      </c>
      <c r="DE12" s="40">
        <f t="shared" si="9"/>
        <v>4339.6000000000004</v>
      </c>
      <c r="DF12" s="40">
        <f t="shared" si="10"/>
        <v>1372.6</v>
      </c>
      <c r="DG12" s="40">
        <f t="shared" si="11"/>
        <v>1090.9499999999998</v>
      </c>
      <c r="DH12" s="40">
        <f t="shared" si="12"/>
        <v>186</v>
      </c>
      <c r="DI12" s="41">
        <f t="shared" si="13"/>
        <v>46.2</v>
      </c>
      <c r="DJ12" s="38">
        <f t="shared" si="14"/>
        <v>7200</v>
      </c>
      <c r="DK12" s="38">
        <f t="shared" si="15"/>
        <v>10700</v>
      </c>
      <c r="DL12" s="38">
        <f t="shared" si="16"/>
        <v>11200</v>
      </c>
      <c r="DM12" s="38">
        <f t="shared" si="17"/>
        <v>7800</v>
      </c>
      <c r="DN12" s="38">
        <f t="shared" si="18"/>
        <v>13200</v>
      </c>
      <c r="DO12" s="38">
        <f t="shared" si="19"/>
        <v>56700</v>
      </c>
      <c r="DP12" s="38">
        <f t="shared" si="20"/>
        <v>161300</v>
      </c>
      <c r="DQ12" s="38">
        <f t="shared" si="21"/>
        <v>208400</v>
      </c>
      <c r="DR12" s="38">
        <f t="shared" si="22"/>
        <v>70400</v>
      </c>
      <c r="DS12" s="38">
        <f t="shared" si="23"/>
        <v>57300</v>
      </c>
      <c r="DT12" s="38">
        <f t="shared" si="24"/>
        <v>11400</v>
      </c>
      <c r="DU12" s="39">
        <f t="shared" si="25"/>
        <v>0</v>
      </c>
      <c r="DV12" s="38">
        <f>IF($B12="3/4-inch",'[2]NonRes - Report'!$G$9, IF($B12="1-inch",'[2]NonRes - Report'!$G$9*'[2]NonRes - Report'!$I$19,IF($B12="1 1/2-inch", '[2]NonRes - Report'!$G$9*'[2]NonRes - Report'!$J$19,IF($B12="2-inch",'[2]NonRes - Report'!$G$9*'[2]NonRes - Report'!$K$19,IF($B12="3-inch",'[2]NonRes - Report'!$G$9*'[2]NonRes - Report'!$L$19,IF($B12="4-inch",'[2]NonRes - Report'!$G$9*'[2]NonRes - Report'!$M$19,IF($B12="6-inch",'[2]NonRes - Report'!$G$9*'[2]NonRes - Report'!$N$19, 0)))))))</f>
        <v>0</v>
      </c>
      <c r="DW12" s="38">
        <f>IF($B12="3/4-inch",'[2]NonRes - Report'!$G$9, IF($B12="1-inch",'[2]NonRes - Report'!$G$9*'[2]NonRes - Report'!$I$19,IF($B12="1 1/2-inch", '[2]NonRes - Report'!$G$9*'[2]NonRes - Report'!$J$19,IF($B12="2-inch",'[2]NonRes - Report'!$G$9*'[2]NonRes - Report'!$K$19,IF($B12="3-inch",'[2]NonRes - Report'!$G$9*'[2]NonRes - Report'!$L$19,IF($B12="4-inch",'[2]NonRes - Report'!$G$9*'[2]NonRes - Report'!$M$19,IF($B12="6-inch",'[2]NonRes - Report'!$G$9*'[2]NonRes - Report'!$N$19, 0)))))))</f>
        <v>0</v>
      </c>
      <c r="DX12" s="38">
        <f>IF($B12="3/4-inch",'[2]NonRes - Report'!$G$9, IF($B12="1-inch",'[2]NonRes - Report'!$G$9*'[2]NonRes - Report'!$I$19,IF($B12="1 1/2-inch", '[2]NonRes - Report'!$G$9*'[2]NonRes - Report'!$J$19,IF($B12="2-inch",'[2]NonRes - Report'!$G$9*'[2]NonRes - Report'!$K$19,IF($B12="3-inch",'[2]NonRes - Report'!$G$9*'[2]NonRes - Report'!$L$19,IF($B12="4-inch",'[2]NonRes - Report'!$G$9*'[2]NonRes - Report'!$M$19,IF($B12="6-inch",'[2]NonRes - Report'!$G$9*'[2]NonRes - Report'!$N$19, 0)))))))</f>
        <v>0</v>
      </c>
      <c r="DY12" s="38">
        <f>IF($B12="3/4-inch",'[2]NonRes - Report'!$G$9, IF($B12="1-inch",'[2]NonRes - Report'!$G$9*'[2]NonRes - Report'!$I$19,IF($B12="1 1/2-inch", '[2]NonRes - Report'!$G$9*'[2]NonRes - Report'!$J$19,IF($B12="2-inch",'[2]NonRes - Report'!$G$9*'[2]NonRes - Report'!$K$19,IF($B12="3-inch",'[2]NonRes - Report'!$G$9*'[2]NonRes - Report'!$L$19,IF($B12="4-inch",'[2]NonRes - Report'!$G$9*'[2]NonRes - Report'!$M$19,IF($B12="6-inch",'[2]NonRes - Report'!$G$9*'[2]NonRes - Report'!$N$19, 0)))))))</f>
        <v>0</v>
      </c>
      <c r="DZ12" s="38">
        <f>IF($B12="3/4-inch",'[2]NonRes - Report'!$G$9, IF($B12="1-inch",'[2]NonRes - Report'!$G$9*'[2]NonRes - Report'!$I$19,IF($B12="1 1/2-inch", '[2]NonRes - Report'!$G$9*'[2]NonRes - Report'!$J$19,IF($B12="2-inch",'[2]NonRes - Report'!$G$9*'[2]NonRes - Report'!$K$19,IF($B12="3-inch",'[2]NonRes - Report'!$G$9*'[2]NonRes - Report'!$L$19,IF($B12="4-inch",'[2]NonRes - Report'!$G$9*'[2]NonRes - Report'!$M$19,IF($B12="6-inch",'[2]NonRes - Report'!$G$9*'[2]NonRes - Report'!$N$19, 0)))))))</f>
        <v>0</v>
      </c>
      <c r="EA12" s="38">
        <f>IF($B12="3/4-inch",'[2]NonRes - Report'!$G$9, IF($B12="1-inch",'[2]NonRes - Report'!$G$9*'[2]NonRes - Report'!$I$19,IF($B12="1 1/2-inch", '[2]NonRes - Report'!$G$9*'[2]NonRes - Report'!$J$19,IF($B12="2-inch",'[2]NonRes - Report'!$G$9*'[2]NonRes - Report'!$K$19,IF($B12="3-inch",'[2]NonRes - Report'!$G$9*'[2]NonRes - Report'!$L$19,IF($B12="4-inch",'[2]NonRes - Report'!$G$9*'[2]NonRes - Report'!$M$19,IF($B12="6-inch",'[2]NonRes - Report'!$G$9*'[2]NonRes - Report'!$N$19, 0)))))))</f>
        <v>0</v>
      </c>
      <c r="EB12" s="38">
        <f>IF($B12="3/4-inch",'[2]NonRes - Report'!$G$9, IF($B12="1-inch",'[2]NonRes - Report'!$G$9*'[2]NonRes - Report'!$I$19,IF($B12="1 1/2-inch", '[2]NonRes - Report'!$G$9*'[2]NonRes - Report'!$J$19,IF($B12="2-inch",'[2]NonRes - Report'!$G$9*'[2]NonRes - Report'!$K$19,IF($B12="3-inch",'[2]NonRes - Report'!$G$9*'[2]NonRes - Report'!$L$19,IF($B12="4-inch",'[2]NonRes - Report'!$G$9*'[2]NonRes - Report'!$M$19,IF($B12="6-inch",'[2]NonRes - Report'!$G$9*'[2]NonRes - Report'!$N$19, 0)))))))</f>
        <v>0</v>
      </c>
      <c r="EC12" s="38">
        <f>IF($B12="3/4-inch",'[2]NonRes - Report'!$G$9, IF($B12="1-inch",'[2]NonRes - Report'!$G$9*'[2]NonRes - Report'!$I$19,IF($B12="1 1/2-inch", '[2]NonRes - Report'!$G$9*'[2]NonRes - Report'!$J$19,IF($B12="2-inch",'[2]NonRes - Report'!$G$9*'[2]NonRes - Report'!$K$19,IF($B12="3-inch",'[2]NonRes - Report'!$G$9*'[2]NonRes - Report'!$L$19,IF($B12="4-inch",'[2]NonRes - Report'!$G$9*'[2]NonRes - Report'!$M$19,IF($B12="6-inch",'[2]NonRes - Report'!$G$9*'[2]NonRes - Report'!$N$19, 0)))))))</f>
        <v>0</v>
      </c>
      <c r="ED12" s="38">
        <f>IF($B12="3/4-inch",'[2]NonRes - Report'!$G$9, IF($B12="1-inch",'[2]NonRes - Report'!$G$9*'[2]NonRes - Report'!$I$19,IF($B12="1 1/2-inch", '[2]NonRes - Report'!$G$9*'[2]NonRes - Report'!$J$19,IF($B12="2-inch",'[2]NonRes - Report'!$G$9*'[2]NonRes - Report'!$K$19,IF($B12="3-inch",'[2]NonRes - Report'!$G$9*'[2]NonRes - Report'!$L$19,IF($B12="4-inch",'[2]NonRes - Report'!$G$9*'[2]NonRes - Report'!$M$19,IF($B12="6-inch",'[2]NonRes - Report'!$G$9*'[2]NonRes - Report'!$N$19, 0)))))))</f>
        <v>0</v>
      </c>
      <c r="EE12" s="38">
        <f>IF($B12="3/4-inch",'[2]NonRes - Report'!$G$9, IF($B12="1-inch",'[2]NonRes - Report'!$G$9*'[2]NonRes - Report'!$I$19,IF($B12="1 1/2-inch", '[2]NonRes - Report'!$G$9*'[2]NonRes - Report'!$J$19,IF($B12="2-inch",'[2]NonRes - Report'!$G$9*'[2]NonRes - Report'!$K$19,IF($B12="3-inch",'[2]NonRes - Report'!$G$9*'[2]NonRes - Report'!$L$19,IF($B12="4-inch",'[2]NonRes - Report'!$G$9*'[2]NonRes - Report'!$M$19,IF($B12="6-inch",'[2]NonRes - Report'!$G$9*'[2]NonRes - Report'!$N$19, 0)))))))</f>
        <v>0</v>
      </c>
      <c r="EF12" s="38">
        <f>IF($B12="3/4-inch",'[2]NonRes - Report'!$G$9, IF($B12="1-inch",'[2]NonRes - Report'!$G$9*'[2]NonRes - Report'!$I$19,IF($B12="1 1/2-inch", '[2]NonRes - Report'!$G$9*'[2]NonRes - Report'!$J$19,IF($B12="2-inch",'[2]NonRes - Report'!$G$9*'[2]NonRes - Report'!$K$19,IF($B12="3-inch",'[2]NonRes - Report'!$G$9*'[2]NonRes - Report'!$L$19,IF($B12="4-inch",'[2]NonRes - Report'!$G$9*'[2]NonRes - Report'!$M$19,IF($B12="6-inch",'[2]NonRes - Report'!$G$9*'[2]NonRes - Report'!$N$19, 0)))))))</f>
        <v>0</v>
      </c>
      <c r="EG12" s="39">
        <f>IF($B12="3/4-inch",'[2]NonRes - Report'!$G$9, IF($B12="1-inch",'[2]NonRes - Report'!$G$9*'[2]NonRes - Report'!$I$19,IF($B12="1 1/2-inch", '[2]NonRes - Report'!$G$9*'[2]NonRes - Report'!$J$19,IF($B12="2-inch",'[2]NonRes - Report'!$G$9*'[2]NonRes - Report'!$K$19,IF($B12="3-inch",'[2]NonRes - Report'!$G$9*'[2]NonRes - Report'!$L$19,IF($B12="4-inch",'[2]NonRes - Report'!$G$9*'[2]NonRes - Report'!$M$19,IF($B12="6-inch",'[2]NonRes - Report'!$G$9*'[2]NonRes - Report'!$N$19, 0)))))))</f>
        <v>0</v>
      </c>
      <c r="EH12" s="42"/>
      <c r="EI12" s="42"/>
      <c r="EJ12" s="42"/>
      <c r="EK12" s="42"/>
      <c r="EL12" s="42"/>
      <c r="EM12" s="42"/>
      <c r="EN12" s="42"/>
      <c r="EO12" s="42"/>
      <c r="EP12" s="42"/>
      <c r="EQ12" s="42"/>
      <c r="ER12" s="42"/>
      <c r="ES12" s="42"/>
    </row>
    <row r="13" spans="1:149" ht="15">
      <c r="A13" s="120" t="s">
        <v>76</v>
      </c>
      <c r="B13" s="34" t="str">
        <f>'[2]Input - NonRes'!A459</f>
        <v>3/4-inch</v>
      </c>
      <c r="C13" s="35">
        <f t="shared" si="0"/>
        <v>138.6</v>
      </c>
      <c r="D13" s="36">
        <f t="shared" si="1"/>
        <v>0</v>
      </c>
      <c r="E13" s="37">
        <f>IF('[2]NonRes - Report'!$K$22="Monthly",(AVERAGE(F13:Q13)),AVERAGE(F13,H13,J13,L13,N13,P13))</f>
        <v>0</v>
      </c>
      <c r="F13" s="38">
        <f>IF('[2]Input - NonRes'!B459="", "", '[2]Input - NonRes'!B459)</f>
        <v>0</v>
      </c>
      <c r="G13" s="38">
        <f>IF('[2]Input - NonRes'!C459="","",'[2]Input - NonRes'!C459)</f>
        <v>0</v>
      </c>
      <c r="H13" s="38">
        <f>IF('[2]Input - NonRes'!D459="", "", '[2]Input - NonRes'!D459)</f>
        <v>0</v>
      </c>
      <c r="I13" s="38">
        <f>IF('[2]Input - NonRes'!E459="", "", '[2]Input - NonRes'!E459)</f>
        <v>0</v>
      </c>
      <c r="J13" s="38">
        <f>IF('[2]Input - NonRes'!F459="", "", '[2]Input - NonRes'!F459)</f>
        <v>0</v>
      </c>
      <c r="K13" s="38">
        <f>IF('[2]Input - NonRes'!G459="", "", '[2]Input - NonRes'!G459)</f>
        <v>0</v>
      </c>
      <c r="L13" s="38">
        <f>IF('[2]Input - NonRes'!H459="", "", '[2]Input - NonRes'!H459)</f>
        <v>0</v>
      </c>
      <c r="M13" s="38">
        <f>IF('[2]Input - NonRes'!I459="", "", '[2]Input - NonRes'!I459)</f>
        <v>0</v>
      </c>
      <c r="N13" s="38">
        <f>IF('[2]Input - NonRes'!J459="", "", '[2]Input - NonRes'!J459)</f>
        <v>0</v>
      </c>
      <c r="O13" s="38">
        <f>IF('[2]Input - NonRes'!K459="", "", '[2]Input - NonRes'!K459)</f>
        <v>0</v>
      </c>
      <c r="P13" s="38">
        <f>IF('[2]Input - NonRes'!L459="", "", '[2]Input - NonRes'!L459)</f>
        <v>0</v>
      </c>
      <c r="Q13" s="39">
        <f>IF('[2]Input - NonRes'!M459="", "", '[2]Input - NonRes'!M459)</f>
        <v>0</v>
      </c>
      <c r="R13" s="40">
        <f>IF(AND($B13="3/4-inch", NOT(F13=""),OR(F13&gt;=0, F13&lt;0)),'[2]NonRes - Report'!$E$9,IF(AND($B13="1-inch", NOT(F13=""),OR(F13&gt;=0, F13&lt;0)),'[2]NonRes - Report'!$I$9,IF(AND($B13="1 1/2-inch", NOT(F13=""),OR(F13&gt;=0, F13&lt;0)),'[2]NonRes - Report'!$J$9,IF(AND($B13="2-inch", NOT(F13=""),OR(F13&gt;=0, F13&lt;0)),'[2]NonRes - Report'!$K$9,IF(AND($B13="3-inch", NOT(F13=""),OR(F13&gt;=0, F13&lt;0)),'[2]NonRes - Report'!$L$9,IF(AND($B13="4-inch", NOT(F13=""),OR(F13&gt;=0, F13&lt;0)),'[2]NonRes - Report'!$M$9,IF(AND($B13="6-inch", NOT(F13=""),OR(F13&gt;=0, F13&lt;0)),'[2]NonRes - Report'!$N$9, 0)))))))</f>
        <v>11.55</v>
      </c>
      <c r="S13" s="40">
        <f>IF(AND($B13="3/4-inch", NOT(G13=""),OR(G13&gt;=0, G13&lt;0)),'[2]NonRes - Report'!$E$9,IF(AND($B13="1-inch", NOT(G13=""),OR(G13&gt;=0, G13&lt;0)),'[2]NonRes - Report'!$I$9,IF(AND($B13="1 1/2-inch", NOT(G13=""),OR(G13&gt;=0, G13&lt;0)),'[2]NonRes - Report'!$J$9,IF(AND($B13="2-inch", NOT(G13=""),OR(G13&gt;=0, G13&lt;0)),'[2]NonRes - Report'!$K$9,IF(AND($B13="3-inch", NOT(G13=""),OR(G13&gt;=0, G13&lt;0)),'[2]NonRes - Report'!$L$9,IF(AND($B13="4-inch", NOT(G13=""),OR(G13&gt;=0, G13&lt;0)),'[2]NonRes - Report'!$M$9,IF(AND($B13="6-inch", NOT(G13=""),OR(G13&gt;=0, G13&lt;0)),'[2]NonRes - Report'!$N$9, 0)))))))</f>
        <v>11.55</v>
      </c>
      <c r="T13" s="40">
        <f>IF(AND($B13="3/4-inch", NOT(H13=""),OR(H13&gt;=0, H13&lt;0)),'[2]NonRes - Report'!$E$9,IF(AND($B13="1-inch", NOT(H13=""),OR(H13&gt;=0, H13&lt;0)),'[2]NonRes - Report'!$I$9,IF(AND($B13="1 1/2-inch", NOT(H13=""),OR(H13&gt;=0, H13&lt;0)),'[2]NonRes - Report'!$J$9,IF(AND($B13="2-inch", NOT(H13=""),OR(H13&gt;=0, H13&lt;0)),'[2]NonRes - Report'!$K$9,IF(AND($B13="3-inch", NOT(H13=""),OR(H13&gt;=0, H13&lt;0)),'[2]NonRes - Report'!$L$9,IF(AND($B13="4-inch", NOT(H13=""),OR(H13&gt;=0, H13&lt;0)),'[2]NonRes - Report'!$M$9,IF(AND($B13="6-inch", NOT(H13=""),OR(H13&gt;=0, H13&lt;0)),'[2]NonRes - Report'!$N$9, 0)))))))</f>
        <v>11.55</v>
      </c>
      <c r="U13" s="40">
        <f>IF(AND($B13="3/4-inch", NOT(I13=""),OR(I13&gt;=0, I13&lt;0)),'[2]NonRes - Report'!$E$9,IF(AND($B13="1-inch", NOT(I13=""),OR(I13&gt;=0, I13&lt;0)),'[2]NonRes - Report'!$I$9,IF(AND($B13="1 1/2-inch", NOT(I13=""),OR(I13&gt;=0, I13&lt;0)),'[2]NonRes - Report'!$J$9,IF(AND($B13="2-inch", NOT(I13=""),OR(I13&gt;=0, I13&lt;0)),'[2]NonRes - Report'!$K$9,IF(AND($B13="3-inch", NOT(I13=""),OR(I13&gt;=0, I13&lt;0)),'[2]NonRes - Report'!$L$9,IF(AND($B13="4-inch", NOT(I13=""),OR(I13&gt;=0, I13&lt;0)),'[2]NonRes - Report'!$M$9,IF(AND($B13="6-inch", NOT(I13=""),OR(I13&gt;=0, I13&lt;0)),'[2]NonRes - Report'!$N$9, 0)))))))</f>
        <v>11.55</v>
      </c>
      <c r="V13" s="40">
        <f>IF(AND($B13="3/4-inch", NOT(J13=""),OR(J13&gt;=0, J13&lt;0)),'[2]NonRes - Report'!$E$9,IF(AND($B13="1-inch", NOT(J13=""),OR(J13&gt;=0, J13&lt;0)),'[2]NonRes - Report'!$I$9,IF(AND($B13="1 1/2-inch", NOT(J13=""),OR(J13&gt;=0, J13&lt;0)),'[2]NonRes - Report'!$J$9,IF(AND($B13="2-inch", NOT(J13=""),OR(J13&gt;=0, J13&lt;0)),'[2]NonRes - Report'!$K$9,IF(AND($B13="3-inch", NOT(J13=""),OR(J13&gt;=0, J13&lt;0)),'[2]NonRes - Report'!$L$9,IF(AND($B13="4-inch", NOT(J13=""),OR(J13&gt;=0, J13&lt;0)),'[2]NonRes - Report'!$M$9,IF(AND($B13="6-inch", NOT(J13=""),OR(J13&gt;=0, J13&lt;0)),'[2]NonRes - Report'!$N$9, 0)))))))</f>
        <v>11.55</v>
      </c>
      <c r="W13" s="40">
        <f>IF(AND($B13="3/4-inch", NOT(K13=""),OR(K13&gt;=0, K13&lt;0)),'[2]NonRes - Report'!$E$9,IF(AND($B13="1-inch", NOT(K13=""),OR(K13&gt;=0, K13&lt;0)),'[2]NonRes - Report'!$I$9,IF(AND($B13="1 1/2-inch", NOT(K13=""),OR(K13&gt;=0, K13&lt;0)),'[2]NonRes - Report'!$J$9,IF(AND($B13="2-inch", NOT(K13=""),OR(K13&gt;=0, K13&lt;0)),'[2]NonRes - Report'!$K$9,IF(AND($B13="3-inch", NOT(K13=""),OR(K13&gt;=0, K13&lt;0)),'[2]NonRes - Report'!$L$9,IF(AND($B13="4-inch", NOT(K13=""),OR(K13&gt;=0, K13&lt;0)),'[2]NonRes - Report'!$M$9,IF(AND($B13="6-inch", NOT(K13=""),OR(K13&gt;=0, K13&lt;0)),'[2]NonRes - Report'!$N$9, 0)))))))</f>
        <v>11.55</v>
      </c>
      <c r="X13" s="40">
        <f>IF(AND($B13="3/4-inch", NOT(L13=""),OR(L13&gt;=0, L13&lt;0)),'[2]NonRes - Report'!$E$9,IF(AND($B13="1-inch", NOT(L13=""),OR(L13&gt;=0, L13&lt;0)),'[2]NonRes - Report'!$I$9,IF(AND($B13="1 1/2-inch", NOT(L13=""),OR(L13&gt;=0, L13&lt;0)),'[2]NonRes - Report'!$J$9,IF(AND($B13="2-inch", NOT(L13=""),OR(L13&gt;=0, L13&lt;0)),'[2]NonRes - Report'!$K$9,IF(AND($B13="3-inch", NOT(L13=""),OR(L13&gt;=0, L13&lt;0)),'[2]NonRes - Report'!$L$9,IF(AND($B13="4-inch", NOT(L13=""),OR(L13&gt;=0, L13&lt;0)),'[2]NonRes - Report'!$M$9,IF(AND($B13="6-inch", NOT(L13=""),OR(L13&gt;=0, L13&lt;0)),'[2]NonRes - Report'!$N$9, 0)))))))</f>
        <v>11.55</v>
      </c>
      <c r="Y13" s="40">
        <f>IF(AND($B13="3/4-inch", NOT(M13=""),OR(M13&gt;=0, M13&lt;0)),'[2]NonRes - Report'!$E$9,IF(AND($B13="1-inch", NOT(M13=""),OR(M13&gt;=0, M13&lt;0)),'[2]NonRes - Report'!$I$9,IF(AND($B13="1 1/2-inch", NOT(M13=""),OR(M13&gt;=0, M13&lt;0)),'[2]NonRes - Report'!$J$9,IF(AND($B13="2-inch", NOT(M13=""),OR(M13&gt;=0, M13&lt;0)),'[2]NonRes - Report'!$K$9,IF(AND($B13="3-inch", NOT(M13=""),OR(M13&gt;=0, M13&lt;0)),'[2]NonRes - Report'!$L$9,IF(AND($B13="4-inch", NOT(M13=""),OR(M13&gt;=0, M13&lt;0)),'[2]NonRes - Report'!$M$9,IF(AND($B13="6-inch", NOT(M13=""),OR(M13&gt;=0, M13&lt;0)),'[2]NonRes - Report'!$N$9, 0)))))))</f>
        <v>11.55</v>
      </c>
      <c r="Z13" s="40">
        <f>IF(AND($B13="3/4-inch", NOT(N13=""),OR(N13&gt;=0, N13&lt;0)),'[2]NonRes - Report'!$E$9,IF(AND($B13="1-inch", NOT(N13=""),OR(N13&gt;=0, N13&lt;0)),'[2]NonRes - Report'!$I$9,IF(AND($B13="1 1/2-inch", NOT(N13=""),OR(N13&gt;=0, N13&lt;0)),'[2]NonRes - Report'!$J$9,IF(AND($B13="2-inch", NOT(N13=""),OR(N13&gt;=0, N13&lt;0)),'[2]NonRes - Report'!$K$9,IF(AND($B13="3-inch", NOT(N13=""),OR(N13&gt;=0, N13&lt;0)),'[2]NonRes - Report'!$L$9,IF(AND($B13="4-inch", NOT(N13=""),OR(N13&gt;=0, N13&lt;0)),'[2]NonRes - Report'!$M$9,IF(AND($B13="6-inch", NOT(N13=""),OR(N13&gt;=0, N13&lt;0)),'[2]NonRes - Report'!$N$9, 0)))))))</f>
        <v>11.55</v>
      </c>
      <c r="AA13" s="40">
        <f>IF(AND($B13="3/4-inch", NOT(O13=""),OR(O13&gt;=0, O13&lt;0)),'[2]NonRes - Report'!$E$9,IF(AND($B13="1-inch", NOT(O13=""),OR(O13&gt;=0, O13&lt;0)),'[2]NonRes - Report'!$I$9,IF(AND($B13="1 1/2-inch", NOT(O13=""),OR(O13&gt;=0, O13&lt;0)),'[2]NonRes - Report'!$J$9,IF(AND($B13="2-inch", NOT(O13=""),OR(O13&gt;=0, O13&lt;0)),'[2]NonRes - Report'!$K$9,IF(AND($B13="3-inch", NOT(O13=""),OR(O13&gt;=0, O13&lt;0)),'[2]NonRes - Report'!$L$9,IF(AND($B13="4-inch", NOT(O13=""),OR(O13&gt;=0, O13&lt;0)),'[2]NonRes - Report'!$M$9,IF(AND($B13="6-inch", NOT(O13=""),OR(O13&gt;=0, O13&lt;0)),'[2]NonRes - Report'!$N$9, 0)))))))</f>
        <v>11.55</v>
      </c>
      <c r="AB13" s="40">
        <f>IF(AND($B13="3/4-inch", NOT(P13=""),OR(P13&gt;=0, P13&lt;0)),'[2]NonRes - Report'!$E$9,IF(AND($B13="1-inch", NOT(P13=""),OR(P13&gt;=0, P13&lt;0)),'[2]NonRes - Report'!$I$9,IF(AND($B13="1 1/2-inch", NOT(P13=""),OR(P13&gt;=0, P13&lt;0)),'[2]NonRes - Report'!$J$9,IF(AND($B13="2-inch", NOT(P13=""),OR(P13&gt;=0, P13&lt;0)),'[2]NonRes - Report'!$K$9,IF(AND($B13="3-inch", NOT(P13=""),OR(P13&gt;=0, P13&lt;0)),'[2]NonRes - Report'!$L$9,IF(AND($B13="4-inch", NOT(P13=""),OR(P13&gt;=0, P13&lt;0)),'[2]NonRes - Report'!$M$9,IF(AND($B13="6-inch", NOT(P13=""),OR(P13&gt;=0, P13&lt;0)),'[2]NonRes - Report'!$N$9, 0)))))))</f>
        <v>11.55</v>
      </c>
      <c r="AC13" s="41">
        <f>IF(AND($B13="3/4-inch", NOT(Q13=""),OR(Q13&gt;=0, Q13&lt;0)),'[2]NonRes - Report'!$E$9,IF(AND($B13="1-inch", NOT(Q13=""),OR(Q13&gt;=0, Q13&lt;0)),'[2]NonRes - Report'!$I$9,IF(AND($B13="1 1/2-inch", NOT(Q13=""),OR(Q13&gt;=0, Q13&lt;0)),'[2]NonRes - Report'!$J$9,IF(AND($B13="2-inch", NOT(Q13=""),OR(Q13&gt;=0, Q13&lt;0)),'[2]NonRes - Report'!$K$9,IF(AND($B13="3-inch", NOT(Q13=""),OR(Q13&gt;=0, Q13&lt;0)),'[2]NonRes - Report'!$L$9,IF(AND($B13="4-inch", NOT(Q13=""),OR(Q13&gt;=0, Q13&lt;0)),'[2]NonRes - Report'!$M$9,IF(AND($B13="6-inch", NOT(Q13=""),OR(Q13&gt;=0, Q13&lt;0)),'[2]NonRes - Report'!$N$9, 0)))))))</f>
        <v>11.55</v>
      </c>
      <c r="AD13" s="38">
        <f>IF(AND($B13="3/4-inch",DJ13&gt;'[2]NonRes - Report'!$G$10),'[2]NonRes - Report'!$G$10,IF(AND($B13="3/4-inch",ABS(DJ13)&gt;'[2]NonRes - Report'!$G$10),-'[2]NonRes - Report'!$G$10,IF(AND($B13="1-inch",DJ13&gt;'[2]NonRes - Report'!$I$10),'[2]NonRes - Report'!$I$10,IF(AND($B13="1-inch",ABS(DJ13)&gt;'[2]NonRes - Report'!$I$10),-'[2]NonRes - Report'!$I$10,IF(AND($B13="1 1/2-inch",DJ13&gt;'[2]NonRes - Report'!$J$10),'[2]NonRes - Report'!$J$10,IF(AND($B13="1 1/2-inch",ABS(DJ13)&gt;'[2]NonRes - Report'!$J$10),-'[2]NonRes - Report'!$J$10,IF(AND($B13="2-inch",DJ13&gt;'[2]NonRes - Report'!$K$10),'[2]NonRes - Report'!$K$10,IF(AND($B13="2-inch",ABS(DJ13)&gt;'[2]NonRes - Report'!$K$10),-'[2]NonRes - Report'!$K$10,IF(AND($B13="3-inch",DJ13&gt;'[2]NonRes - Report'!$L$10),'[2]NonRes - Report'!$L$10,IF(AND($B13="3-inch",ABS(DJ13)&gt;'[2]NonRes - Report'!$L$10),-'[2]NonRes - Report'!$L$10,IF(AND($B13="4-inch",DJ13&gt;'[2]NonRes - Report'!$M$10),'[2]NonRes - Report'!$M$10,IF(AND($B13="4-inch",ABS(DJ13)&gt;'[2]NonRes - Report'!$M$10),-'[2]NonRes - Report'!$M$10,IF(AND($B13="6-inch",DJ13&gt;'[2]NonRes - Report'!$N$10),'[2]NonRes - Report'!$N$10,IF(AND($B13="6-inch",ABS(DJ13)&gt;'[2]NonRes - Report'!$N$10),-'[2]NonRes - Report'!$N$10,IF(DJ13&lt;0,-DJ13,DJ13)))))))))))))))</f>
        <v>0</v>
      </c>
      <c r="AE13" s="38">
        <f>IF(AND($B13="3/4-inch",DK13&gt;'[2]NonRes - Report'!$G$10),'[2]NonRes - Report'!$G$10,IF(AND($B13="3/4-inch",ABS(DK13)&gt;'[2]NonRes - Report'!$G$10),-'[2]NonRes - Report'!$G$10,IF(AND($B13="1-inch",DK13&gt;'[2]NonRes - Report'!$I$10),'[2]NonRes - Report'!$I$10,IF(AND($B13="1-inch",ABS(DK13)&gt;'[2]NonRes - Report'!$I$10),-'[2]NonRes - Report'!$I$10,IF(AND($B13="1 1/2-inch",DK13&gt;'[2]NonRes - Report'!$J$10),'[2]NonRes - Report'!$J$10,IF(AND($B13="1 1/2-inch",ABS(DK13)&gt;'[2]NonRes - Report'!$J$10),-'[2]NonRes - Report'!$J$10,IF(AND($B13="2-inch",DK13&gt;'[2]NonRes - Report'!$K$10),'[2]NonRes - Report'!$K$10,IF(AND($B13="2-inch",ABS(DK13)&gt;'[2]NonRes - Report'!$K$10),-'[2]NonRes - Report'!$K$10,IF(AND($B13="3-inch",DK13&gt;'[2]NonRes - Report'!$L$10),'[2]NonRes - Report'!$L$10,IF(AND($B13="3-inch",ABS(DK13)&gt;'[2]NonRes - Report'!$L$10),-'[2]NonRes - Report'!$L$10,IF(AND($B13="4-inch",DK13&gt;'[2]NonRes - Report'!$M$10),'[2]NonRes - Report'!$M$10,IF(AND($B13="4-inch",ABS(DK13)&gt;'[2]NonRes - Report'!$M$10),-'[2]NonRes - Report'!$M$10,IF(AND($B13="6-inch",DK13&gt;'[2]NonRes - Report'!$N$10),'[2]NonRes - Report'!$N$10,IF(AND($B13="6-inch",ABS(DK13)&gt;'[2]NonRes - Report'!$N$10),-'[2]NonRes - Report'!$N$10,IF(DK13&lt;0,-DK13,DK13)))))))))))))))</f>
        <v>0</v>
      </c>
      <c r="AF13" s="38">
        <f>IF(AND($B13="3/4-inch",DL13&gt;'[2]NonRes - Report'!$G$10),'[2]NonRes - Report'!$G$10,IF(AND($B13="3/4-inch",ABS(DL13)&gt;'[2]NonRes - Report'!$G$10),-'[2]NonRes - Report'!$G$10,IF(AND($B13="1-inch",DL13&gt;'[2]NonRes - Report'!$I$10),'[2]NonRes - Report'!$I$10,IF(AND($B13="1-inch",ABS(DL13)&gt;'[2]NonRes - Report'!$I$10),-'[2]NonRes - Report'!$I$10,IF(AND($B13="1 1/2-inch",DL13&gt;'[2]NonRes - Report'!$J$10),'[2]NonRes - Report'!$J$10,IF(AND($B13="1 1/2-inch",ABS(DL13)&gt;'[2]NonRes - Report'!$J$10),-'[2]NonRes - Report'!$J$10,IF(AND($B13="2-inch",DL13&gt;'[2]NonRes - Report'!$K$10),'[2]NonRes - Report'!$K$10,IF(AND($B13="2-inch",ABS(DL13)&gt;'[2]NonRes - Report'!$K$10),-'[2]NonRes - Report'!$K$10,IF(AND($B13="3-inch",DL13&gt;'[2]NonRes - Report'!$L$10),'[2]NonRes - Report'!$L$10,IF(AND($B13="3-inch",ABS(DL13)&gt;'[2]NonRes - Report'!$L$10),-'[2]NonRes - Report'!$L$10,IF(AND($B13="4-inch",DL13&gt;'[2]NonRes - Report'!$M$10),'[2]NonRes - Report'!$M$10,IF(AND($B13="4-inch",ABS(DL13)&gt;'[2]NonRes - Report'!$M$10),-'[2]NonRes - Report'!$M$10,IF(AND($B13="6-inch",DL13&gt;'[2]NonRes - Report'!$N$10),'[2]NonRes - Report'!$N$10,IF(AND($B13="6-inch",ABS(DL13)&gt;'[2]NonRes - Report'!$N$10),-'[2]NonRes - Report'!$N$10,IF(DL13&lt;0,-DL13,DL13)))))))))))))))</f>
        <v>0</v>
      </c>
      <c r="AG13" s="38">
        <f>IF(AND($B13="3/4-inch",DM13&gt;'[2]NonRes - Report'!$G$10),'[2]NonRes - Report'!$G$10,IF(AND($B13="3/4-inch",ABS(DM13)&gt;'[2]NonRes - Report'!$G$10),-'[2]NonRes - Report'!$G$10,IF(AND($B13="1-inch",DM13&gt;'[2]NonRes - Report'!$I$10),'[2]NonRes - Report'!$I$10,IF(AND($B13="1-inch",ABS(DM13)&gt;'[2]NonRes - Report'!$I$10),-'[2]NonRes - Report'!$I$10,IF(AND($B13="1 1/2-inch",DM13&gt;'[2]NonRes - Report'!$J$10),'[2]NonRes - Report'!$J$10,IF(AND($B13="1 1/2-inch",ABS(DM13)&gt;'[2]NonRes - Report'!$J$10),-'[2]NonRes - Report'!$J$10,IF(AND($B13="2-inch",DM13&gt;'[2]NonRes - Report'!$K$10),'[2]NonRes - Report'!$K$10,IF(AND($B13="2-inch",ABS(DM13)&gt;'[2]NonRes - Report'!$K$10),-'[2]NonRes - Report'!$K$10,IF(AND($B13="3-inch",DM13&gt;'[2]NonRes - Report'!$L$10),'[2]NonRes - Report'!$L$10,IF(AND($B13="3-inch",ABS(DM13)&gt;'[2]NonRes - Report'!$L$10),-'[2]NonRes - Report'!$L$10,IF(AND($B13="4-inch",DM13&gt;'[2]NonRes - Report'!$M$10),'[2]NonRes - Report'!$M$10,IF(AND($B13="4-inch",ABS(DM13)&gt;'[2]NonRes - Report'!$M$10),-'[2]NonRes - Report'!$M$10,IF(AND($B13="6-inch",DM13&gt;'[2]NonRes - Report'!$N$10),'[2]NonRes - Report'!$N$10,IF(AND($B13="6-inch",ABS(DM13)&gt;'[2]NonRes - Report'!$N$10),-'[2]NonRes - Report'!$N$10,IF(DM13&lt;0,-DM13,DM13)))))))))))))))</f>
        <v>0</v>
      </c>
      <c r="AH13" s="38">
        <f>IF(AND($B13="3/4-inch",DN13&gt;'[2]NonRes - Report'!$G$10),'[2]NonRes - Report'!$G$10,IF(AND($B13="3/4-inch",ABS(DN13)&gt;'[2]NonRes - Report'!$G$10),-'[2]NonRes - Report'!$G$10,IF(AND($B13="1-inch",DN13&gt;'[2]NonRes - Report'!$I$10),'[2]NonRes - Report'!$I$10,IF(AND($B13="1-inch",ABS(DN13)&gt;'[2]NonRes - Report'!$I$10),-'[2]NonRes - Report'!$I$10,IF(AND($B13="1 1/2-inch",DN13&gt;'[2]NonRes - Report'!$J$10),'[2]NonRes - Report'!$J$10,IF(AND($B13="1 1/2-inch",ABS(DN13)&gt;'[2]NonRes - Report'!$J$10),-'[2]NonRes - Report'!$J$10,IF(AND($B13="2-inch",DN13&gt;'[2]NonRes - Report'!$K$10),'[2]NonRes - Report'!$K$10,IF(AND($B13="2-inch",ABS(DN13)&gt;'[2]NonRes - Report'!$K$10),-'[2]NonRes - Report'!$K$10,IF(AND($B13="3-inch",DN13&gt;'[2]NonRes - Report'!$L$10),'[2]NonRes - Report'!$L$10,IF(AND($B13="3-inch",ABS(DN13)&gt;'[2]NonRes - Report'!$L$10),-'[2]NonRes - Report'!$L$10,IF(AND($B13="4-inch",DN13&gt;'[2]NonRes - Report'!$M$10),'[2]NonRes - Report'!$M$10,IF(AND($B13="4-inch",ABS(DN13)&gt;'[2]NonRes - Report'!$M$10),-'[2]NonRes - Report'!$M$10,IF(AND($B13="6-inch",DN13&gt;'[2]NonRes - Report'!$N$10),'[2]NonRes - Report'!$N$10,IF(AND($B13="6-inch",ABS(DN13)&gt;'[2]NonRes - Report'!$N$10),-'[2]NonRes - Report'!$N$10,IF(DN13&lt;0,-DN13,DN13)))))))))))))))</f>
        <v>0</v>
      </c>
      <c r="AI13" s="38">
        <f>IF(AND($B13="3/4-inch",DO13&gt;'[2]NonRes - Report'!$G$10),'[2]NonRes - Report'!$G$10,IF(AND($B13="3/4-inch",ABS(DO13)&gt;'[2]NonRes - Report'!$G$10),-'[2]NonRes - Report'!$G$10,IF(AND($B13="1-inch",DO13&gt;'[2]NonRes - Report'!$I$10),'[2]NonRes - Report'!$I$10,IF(AND($B13="1-inch",ABS(DO13)&gt;'[2]NonRes - Report'!$I$10),-'[2]NonRes - Report'!$I$10,IF(AND($B13="1 1/2-inch",DO13&gt;'[2]NonRes - Report'!$J$10),'[2]NonRes - Report'!$J$10,IF(AND($B13="1 1/2-inch",ABS(DO13)&gt;'[2]NonRes - Report'!$J$10),-'[2]NonRes - Report'!$J$10,IF(AND($B13="2-inch",DO13&gt;'[2]NonRes - Report'!$K$10),'[2]NonRes - Report'!$K$10,IF(AND($B13="2-inch",ABS(DO13)&gt;'[2]NonRes - Report'!$K$10),-'[2]NonRes - Report'!$K$10,IF(AND($B13="3-inch",DO13&gt;'[2]NonRes - Report'!$L$10),'[2]NonRes - Report'!$L$10,IF(AND($B13="3-inch",ABS(DO13)&gt;'[2]NonRes - Report'!$L$10),-'[2]NonRes - Report'!$L$10,IF(AND($B13="4-inch",DO13&gt;'[2]NonRes - Report'!$M$10),'[2]NonRes - Report'!$M$10,IF(AND($B13="4-inch",ABS(DO13)&gt;'[2]NonRes - Report'!$M$10),-'[2]NonRes - Report'!$M$10,IF(AND($B13="6-inch",DO13&gt;'[2]NonRes - Report'!$N$10),'[2]NonRes - Report'!$N$10,IF(AND($B13="6-inch",ABS(DO13)&gt;'[2]NonRes - Report'!$N$10),-'[2]NonRes - Report'!$N$10,IF(DO13&lt;0,-DO13,DO13)))))))))))))))</f>
        <v>0</v>
      </c>
      <c r="AJ13" s="38">
        <f>IF(AND($B13="3/4-inch",DP13&gt;'[2]NonRes - Report'!$G$10),'[2]NonRes - Report'!$G$10,IF(AND($B13="3/4-inch",ABS(DP13)&gt;'[2]NonRes - Report'!$G$10),-'[2]NonRes - Report'!$G$10,IF(AND($B13="1-inch",DP13&gt;'[2]NonRes - Report'!$I$10),'[2]NonRes - Report'!$I$10,IF(AND($B13="1-inch",ABS(DP13)&gt;'[2]NonRes - Report'!$I$10),-'[2]NonRes - Report'!$I$10,IF(AND($B13="1 1/2-inch",DP13&gt;'[2]NonRes - Report'!$J$10),'[2]NonRes - Report'!$J$10,IF(AND($B13="1 1/2-inch",ABS(DP13)&gt;'[2]NonRes - Report'!$J$10),-'[2]NonRes - Report'!$J$10,IF(AND($B13="2-inch",DP13&gt;'[2]NonRes - Report'!$K$10),'[2]NonRes - Report'!$K$10,IF(AND($B13="2-inch",ABS(DP13)&gt;'[2]NonRes - Report'!$K$10),-'[2]NonRes - Report'!$K$10,IF(AND($B13="3-inch",DP13&gt;'[2]NonRes - Report'!$L$10),'[2]NonRes - Report'!$L$10,IF(AND($B13="3-inch",ABS(DP13)&gt;'[2]NonRes - Report'!$L$10),-'[2]NonRes - Report'!$L$10,IF(AND($B13="4-inch",DP13&gt;'[2]NonRes - Report'!$M$10),'[2]NonRes - Report'!$M$10,IF(AND($B13="4-inch",ABS(DP13)&gt;'[2]NonRes - Report'!$M$10),-'[2]NonRes - Report'!$M$10,IF(AND($B13="6-inch",DP13&gt;'[2]NonRes - Report'!$N$10),'[2]NonRes - Report'!$N$10,IF(AND($B13="6-inch",ABS(DP13)&gt;'[2]NonRes - Report'!$N$10),-'[2]NonRes - Report'!$N$10,IF(DP13&lt;0,-DP13,DP13)))))))))))))))</f>
        <v>0</v>
      </c>
      <c r="AK13" s="38">
        <f>IF(AND($B13="3/4-inch",DQ13&gt;'[2]NonRes - Report'!$G$10),'[2]NonRes - Report'!$G$10,IF(AND($B13="3/4-inch",ABS(DQ13)&gt;'[2]NonRes - Report'!$G$10),-'[2]NonRes - Report'!$G$10,IF(AND($B13="1-inch",DQ13&gt;'[2]NonRes - Report'!$I$10),'[2]NonRes - Report'!$I$10,IF(AND($B13="1-inch",ABS(DQ13)&gt;'[2]NonRes - Report'!$I$10),-'[2]NonRes - Report'!$I$10,IF(AND($B13="1 1/2-inch",DQ13&gt;'[2]NonRes - Report'!$J$10),'[2]NonRes - Report'!$J$10,IF(AND($B13="1 1/2-inch",ABS(DQ13)&gt;'[2]NonRes - Report'!$J$10),-'[2]NonRes - Report'!$J$10,IF(AND($B13="2-inch",DQ13&gt;'[2]NonRes - Report'!$K$10),'[2]NonRes - Report'!$K$10,IF(AND($B13="2-inch",ABS(DQ13)&gt;'[2]NonRes - Report'!$K$10),-'[2]NonRes - Report'!$K$10,IF(AND($B13="3-inch",DQ13&gt;'[2]NonRes - Report'!$L$10),'[2]NonRes - Report'!$L$10,IF(AND($B13="3-inch",ABS(DQ13)&gt;'[2]NonRes - Report'!$L$10),-'[2]NonRes - Report'!$L$10,IF(AND($B13="4-inch",DQ13&gt;'[2]NonRes - Report'!$M$10),'[2]NonRes - Report'!$M$10,IF(AND($B13="4-inch",ABS(DQ13)&gt;'[2]NonRes - Report'!$M$10),-'[2]NonRes - Report'!$M$10,IF(AND($B13="6-inch",DQ13&gt;'[2]NonRes - Report'!$N$10),'[2]NonRes - Report'!$N$10,IF(AND($B13="6-inch",ABS(DQ13)&gt;'[2]NonRes - Report'!$N$10),-'[2]NonRes - Report'!$N$10,IF(DQ13&lt;0,-DQ13,DQ13)))))))))))))))</f>
        <v>0</v>
      </c>
      <c r="AL13" s="38">
        <f>IF(AND($B13="3/4-inch",DR13&gt;'[2]NonRes - Report'!$G$10),'[2]NonRes - Report'!$G$10,IF(AND($B13="3/4-inch",ABS(DR13)&gt;'[2]NonRes - Report'!$G$10),-'[2]NonRes - Report'!$G$10,IF(AND($B13="1-inch",DR13&gt;'[2]NonRes - Report'!$I$10),'[2]NonRes - Report'!$I$10,IF(AND($B13="1-inch",ABS(DR13)&gt;'[2]NonRes - Report'!$I$10),-'[2]NonRes - Report'!$I$10,IF(AND($B13="1 1/2-inch",DR13&gt;'[2]NonRes - Report'!$J$10),'[2]NonRes - Report'!$J$10,IF(AND($B13="1 1/2-inch",ABS(DR13)&gt;'[2]NonRes - Report'!$J$10),-'[2]NonRes - Report'!$J$10,IF(AND($B13="2-inch",DR13&gt;'[2]NonRes - Report'!$K$10),'[2]NonRes - Report'!$K$10,IF(AND($B13="2-inch",ABS(DR13)&gt;'[2]NonRes - Report'!$K$10),-'[2]NonRes - Report'!$K$10,IF(AND($B13="3-inch",DR13&gt;'[2]NonRes - Report'!$L$10),'[2]NonRes - Report'!$L$10,IF(AND($B13="3-inch",ABS(DR13)&gt;'[2]NonRes - Report'!$L$10),-'[2]NonRes - Report'!$L$10,IF(AND($B13="4-inch",DR13&gt;'[2]NonRes - Report'!$M$10),'[2]NonRes - Report'!$M$10,IF(AND($B13="4-inch",ABS(DR13)&gt;'[2]NonRes - Report'!$M$10),-'[2]NonRes - Report'!$M$10,IF(AND($B13="6-inch",DR13&gt;'[2]NonRes - Report'!$N$10),'[2]NonRes - Report'!$N$10,IF(AND($B13="6-inch",ABS(DR13)&gt;'[2]NonRes - Report'!$N$10),-'[2]NonRes - Report'!$N$10,IF(DR13&lt;0,-DR13,DR13)))))))))))))))</f>
        <v>0</v>
      </c>
      <c r="AM13" s="38">
        <f>IF(AND($B13="3/4-inch",DS13&gt;'[2]NonRes - Report'!$G$10),'[2]NonRes - Report'!$G$10,IF(AND($B13="3/4-inch",ABS(DS13)&gt;'[2]NonRes - Report'!$G$10),-'[2]NonRes - Report'!$G$10,IF(AND($B13="1-inch",DS13&gt;'[2]NonRes - Report'!$I$10),'[2]NonRes - Report'!$I$10,IF(AND($B13="1-inch",ABS(DS13)&gt;'[2]NonRes - Report'!$I$10),-'[2]NonRes - Report'!$I$10,IF(AND($B13="1 1/2-inch",DS13&gt;'[2]NonRes - Report'!$J$10),'[2]NonRes - Report'!$J$10,IF(AND($B13="1 1/2-inch",ABS(DS13)&gt;'[2]NonRes - Report'!$J$10),-'[2]NonRes - Report'!$J$10,IF(AND($B13="2-inch",DS13&gt;'[2]NonRes - Report'!$K$10),'[2]NonRes - Report'!$K$10,IF(AND($B13="2-inch",ABS(DS13)&gt;'[2]NonRes - Report'!$K$10),-'[2]NonRes - Report'!$K$10,IF(AND($B13="3-inch",DS13&gt;'[2]NonRes - Report'!$L$10),'[2]NonRes - Report'!$L$10,IF(AND($B13="3-inch",ABS(DS13)&gt;'[2]NonRes - Report'!$L$10),-'[2]NonRes - Report'!$L$10,IF(AND($B13="4-inch",DS13&gt;'[2]NonRes - Report'!$M$10),'[2]NonRes - Report'!$M$10,IF(AND($B13="4-inch",ABS(DS13)&gt;'[2]NonRes - Report'!$M$10),-'[2]NonRes - Report'!$M$10,IF(AND($B13="6-inch",DS13&gt;'[2]NonRes - Report'!$N$10),'[2]NonRes - Report'!$N$10,IF(AND($B13="6-inch",ABS(DS13)&gt;'[2]NonRes - Report'!$N$10),-'[2]NonRes - Report'!$N$10,IF(DS13&lt;0,-DS13,DS13)))))))))))))))</f>
        <v>0</v>
      </c>
      <c r="AN13" s="38">
        <f>IF(AND($B13="3/4-inch",DT13&gt;'[2]NonRes - Report'!$G$10),'[2]NonRes - Report'!$G$10,IF(AND($B13="3/4-inch",ABS(DT13)&gt;'[2]NonRes - Report'!$G$10),-'[2]NonRes - Report'!$G$10,IF(AND($B13="1-inch",DT13&gt;'[2]NonRes - Report'!$I$10),'[2]NonRes - Report'!$I$10,IF(AND($B13="1-inch",ABS(DT13)&gt;'[2]NonRes - Report'!$I$10),-'[2]NonRes - Report'!$I$10,IF(AND($B13="1 1/2-inch",DT13&gt;'[2]NonRes - Report'!$J$10),'[2]NonRes - Report'!$J$10,IF(AND($B13="1 1/2-inch",ABS(DT13)&gt;'[2]NonRes - Report'!$J$10),-'[2]NonRes - Report'!$J$10,IF(AND($B13="2-inch",DT13&gt;'[2]NonRes - Report'!$K$10),'[2]NonRes - Report'!$K$10,IF(AND($B13="2-inch",ABS(DT13)&gt;'[2]NonRes - Report'!$K$10),-'[2]NonRes - Report'!$K$10,IF(AND($B13="3-inch",DT13&gt;'[2]NonRes - Report'!$L$10),'[2]NonRes - Report'!$L$10,IF(AND($B13="3-inch",ABS(DT13)&gt;'[2]NonRes - Report'!$L$10),-'[2]NonRes - Report'!$L$10,IF(AND($B13="4-inch",DT13&gt;'[2]NonRes - Report'!$M$10),'[2]NonRes - Report'!$M$10,IF(AND($B13="4-inch",ABS(DT13)&gt;'[2]NonRes - Report'!$M$10),-'[2]NonRes - Report'!$M$10,IF(AND($B13="6-inch",DT13&gt;'[2]NonRes - Report'!$N$10),'[2]NonRes - Report'!$N$10,IF(AND($B13="6-inch",ABS(DT13)&gt;'[2]NonRes - Report'!$N$10),-'[2]NonRes - Report'!$N$10,IF(DT13&lt;0,-DT13,DT13)))))))))))))))</f>
        <v>0</v>
      </c>
      <c r="AO13" s="39">
        <f>IF(AND($B13="3/4-inch",DU13&gt;'[2]NonRes - Report'!$G$10),'[2]NonRes - Report'!$G$10,IF(AND($B13="3/4-inch",ABS(DU13)&gt;'[2]NonRes - Report'!$G$10),-'[2]NonRes - Report'!$G$10,IF(AND($B13="1-inch",DU13&gt;'[2]NonRes - Report'!$I$10),'[2]NonRes - Report'!$I$10,IF(AND($B13="1-inch",ABS(DU13)&gt;'[2]NonRes - Report'!$I$10),-'[2]NonRes - Report'!$I$10,IF(AND($B13="1 1/2-inch",DU13&gt;'[2]NonRes - Report'!$J$10),'[2]NonRes - Report'!$J$10,IF(AND($B13="1 1/2-inch",ABS(DU13)&gt;'[2]NonRes - Report'!$J$10),-'[2]NonRes - Report'!$J$10,IF(AND($B13="2-inch",DU13&gt;'[2]NonRes - Report'!$K$10),'[2]NonRes - Report'!$K$10,IF(AND($B13="2-inch",ABS(DU13)&gt;'[2]NonRes - Report'!$K$10),-'[2]NonRes - Report'!$K$10,IF(AND($B13="3-inch",DU13&gt;'[2]NonRes - Report'!$L$10),'[2]NonRes - Report'!$L$10,IF(AND($B13="3-inch",ABS(DU13)&gt;'[2]NonRes - Report'!$L$10),-'[2]NonRes - Report'!$L$10,IF(AND($B13="4-inch",DU13&gt;'[2]NonRes - Report'!$M$10),'[2]NonRes - Report'!$M$10,IF(AND($B13="4-inch",ABS(DU13)&gt;'[2]NonRes - Report'!$M$10),-'[2]NonRes - Report'!$M$10,IF(AND($B13="6-inch",DU13&gt;'[2]NonRes - Report'!$N$10),'[2]NonRes - Report'!$N$10,IF(AND($B13="6-inch",ABS(DU13)&gt;'[2]NonRes - Report'!$N$10),-'[2]NonRes - Report'!$N$10,IF(DU13&lt;0,-DU13,DU13)))))))))))))))</f>
        <v>0</v>
      </c>
      <c r="AP13" s="40">
        <f>IF(AND($B13="3/4-inch",DJ13&gt;'[2]NonRes - Report'!$G$10),('[2]NonRes - Report'!$G$10/'[2]NonRes - Report'!$I$22*'[2]NonRes - Report'!$E$10),IF(AND($B13="1-inch",DJ13&gt;'[2]NonRes - Report'!$I$10),('[2]NonRes - Report'!$I$10/'[2]NonRes - Report'!$I$22*'[2]NonRes - Report'!$E$10),IF(AND($B13="1 1/2-inch",DJ13&gt;'[2]NonRes - Report'!$J$10),('[2]NonRes - Report'!$J$10/'[2]NonRes - Report'!$I$22*'[2]NonRes - Report'!$E$10),IF(AND($B13="2-inch",DJ13&gt;'[2]NonRes - Report'!$K$10),('[2]NonRes - Report'!$K$10/'[2]NonRes - Report'!$I$22*'[2]NonRes - Report'!$E$10),IF(AND($B13="3-inch",DJ13&gt;'[2]NonRes - Report'!$L$10),('[2]NonRes - Report'!$L$10/'[2]NonRes - Report'!$I$22*'[2]NonRes - Report'!$E$10),IF(AND($B13="4-inch",DJ13&gt;'[2]NonRes - Report'!$M$10),('[2]NonRes - Report'!$M$10/'[2]NonRes - Report'!$I$22*'[2]NonRes - Report'!$E$10),IF(AND($B13="6-inch",DJ13&gt;'[2]NonRes - Report'!$N$10),('[2]NonRes - Report'!$N$10/'[2]NonRes - Report'!$I$22*'[2]NonRes - Report'!$E$10),AD13/'[2]NonRes - Report'!$I$22*'[2]NonRes - Report'!$E$10)))))))</f>
        <v>0</v>
      </c>
      <c r="AQ13" s="40">
        <f>IF(AND($B13="3/4-inch",DK13&gt;'[2]NonRes - Report'!$G$10),('[2]NonRes - Report'!$G$10/'[2]NonRes - Report'!$I$22*'[2]NonRes - Report'!$E$10),IF(AND($B13="1-inch",DK13&gt;'[2]NonRes - Report'!$I$10),('[2]NonRes - Report'!$I$10/'[2]NonRes - Report'!$I$22*'[2]NonRes - Report'!$E$10),IF(AND($B13="1 1/2-inch",DK13&gt;'[2]NonRes - Report'!$J$10),('[2]NonRes - Report'!$J$10/'[2]NonRes - Report'!$I$22*'[2]NonRes - Report'!$E$10),IF(AND($B13="2-inch",DK13&gt;'[2]NonRes - Report'!$K$10),('[2]NonRes - Report'!$K$10/'[2]NonRes - Report'!$I$22*'[2]NonRes - Report'!$E$10),IF(AND($B13="3-inch",DK13&gt;'[2]NonRes - Report'!$L$10),('[2]NonRes - Report'!$L$10/'[2]NonRes - Report'!$I$22*'[2]NonRes - Report'!$E$10),IF(AND($B13="4-inch",DK13&gt;'[2]NonRes - Report'!$M$10),('[2]NonRes - Report'!$M$10/'[2]NonRes - Report'!$I$22*'[2]NonRes - Report'!$E$10),IF(AND($B13="6-inch",DK13&gt;'[2]NonRes - Report'!$N$10),('[2]NonRes - Report'!$N$10/'[2]NonRes - Report'!$I$22*'[2]NonRes - Report'!$E$10),AE13/'[2]NonRes - Report'!$I$22*'[2]NonRes - Report'!$E$10)))))))</f>
        <v>0</v>
      </c>
      <c r="AR13" s="40">
        <f>IF(AND($B13="3/4-inch",DL13&gt;'[2]NonRes - Report'!$G$10),('[2]NonRes - Report'!$G$10/'[2]NonRes - Report'!$I$22*'[2]NonRes - Report'!$E$10),IF(AND($B13="1-inch",DL13&gt;'[2]NonRes - Report'!$I$10),('[2]NonRes - Report'!$I$10/'[2]NonRes - Report'!$I$22*'[2]NonRes - Report'!$E$10),IF(AND($B13="1 1/2-inch",DL13&gt;'[2]NonRes - Report'!$J$10),('[2]NonRes - Report'!$J$10/'[2]NonRes - Report'!$I$22*'[2]NonRes - Report'!$E$10),IF(AND($B13="2-inch",DL13&gt;'[2]NonRes - Report'!$K$10),('[2]NonRes - Report'!$K$10/'[2]NonRes - Report'!$I$22*'[2]NonRes - Report'!$E$10),IF(AND($B13="3-inch",DL13&gt;'[2]NonRes - Report'!$L$10),('[2]NonRes - Report'!$L$10/'[2]NonRes - Report'!$I$22*'[2]NonRes - Report'!$E$10),IF(AND($B13="4-inch",DL13&gt;'[2]NonRes - Report'!$M$10),('[2]NonRes - Report'!$M$10/'[2]NonRes - Report'!$I$22*'[2]NonRes - Report'!$E$10),IF(AND($B13="6-inch",DL13&gt;'[2]NonRes - Report'!$N$10),('[2]NonRes - Report'!$N$10/'[2]NonRes - Report'!$I$22*'[2]NonRes - Report'!$E$10),AF13/'[2]NonRes - Report'!$I$22*'[2]NonRes - Report'!$E$10)))))))</f>
        <v>0</v>
      </c>
      <c r="AS13" s="40">
        <f>IF(AND($B13="3/4-inch",DM13&gt;'[2]NonRes - Report'!$G$10),('[2]NonRes - Report'!$G$10/'[2]NonRes - Report'!$I$22*'[2]NonRes - Report'!$E$10),IF(AND($B13="1-inch",DM13&gt;'[2]NonRes - Report'!$I$10),('[2]NonRes - Report'!$I$10/'[2]NonRes - Report'!$I$22*'[2]NonRes - Report'!$E$10),IF(AND($B13="1 1/2-inch",DM13&gt;'[2]NonRes - Report'!$J$10),('[2]NonRes - Report'!$J$10/'[2]NonRes - Report'!$I$22*'[2]NonRes - Report'!$E$10),IF(AND($B13="2-inch",DM13&gt;'[2]NonRes - Report'!$K$10),('[2]NonRes - Report'!$K$10/'[2]NonRes - Report'!$I$22*'[2]NonRes - Report'!$E$10),IF(AND($B13="3-inch",DM13&gt;'[2]NonRes - Report'!$L$10),('[2]NonRes - Report'!$L$10/'[2]NonRes - Report'!$I$22*'[2]NonRes - Report'!$E$10),IF(AND($B13="4-inch",DM13&gt;'[2]NonRes - Report'!$M$10),('[2]NonRes - Report'!$M$10/'[2]NonRes - Report'!$I$22*'[2]NonRes - Report'!$E$10),IF(AND($B13="6-inch",DM13&gt;'[2]NonRes - Report'!$N$10),('[2]NonRes - Report'!$N$10/'[2]NonRes - Report'!$I$22*'[2]NonRes - Report'!$E$10),AG13/'[2]NonRes - Report'!$I$22*'[2]NonRes - Report'!$E$10)))))))</f>
        <v>0</v>
      </c>
      <c r="AT13" s="40">
        <f>IF(AND($B13="3/4-inch",DN13&gt;'[2]NonRes - Report'!$G$10),('[2]NonRes - Report'!$G$10/'[2]NonRes - Report'!$I$22*'[2]NonRes - Report'!$E$10),IF(AND($B13="1-inch",DN13&gt;'[2]NonRes - Report'!$I$10),('[2]NonRes - Report'!$I$10/'[2]NonRes - Report'!$I$22*'[2]NonRes - Report'!$E$10),IF(AND($B13="1 1/2-inch",DN13&gt;'[2]NonRes - Report'!$J$10),('[2]NonRes - Report'!$J$10/'[2]NonRes - Report'!$I$22*'[2]NonRes - Report'!$E$10),IF(AND($B13="2-inch",DN13&gt;'[2]NonRes - Report'!$K$10),('[2]NonRes - Report'!$K$10/'[2]NonRes - Report'!$I$22*'[2]NonRes - Report'!$E$10),IF(AND($B13="3-inch",DN13&gt;'[2]NonRes - Report'!$L$10),('[2]NonRes - Report'!$L$10/'[2]NonRes - Report'!$I$22*'[2]NonRes - Report'!$E$10),IF(AND($B13="4-inch",DN13&gt;'[2]NonRes - Report'!$M$10),('[2]NonRes - Report'!$M$10/'[2]NonRes - Report'!$I$22*'[2]NonRes - Report'!$E$10),IF(AND($B13="6-inch",DN13&gt;'[2]NonRes - Report'!$N$10),('[2]NonRes - Report'!$N$10/'[2]NonRes - Report'!$I$22*'[2]NonRes - Report'!$E$10),AH13/'[2]NonRes - Report'!$I$22*'[2]NonRes - Report'!$E$10)))))))</f>
        <v>0</v>
      </c>
      <c r="AU13" s="40">
        <f>IF(AND($B13="3/4-inch",DO13&gt;'[2]NonRes - Report'!$G$10),('[2]NonRes - Report'!$G$10/'[2]NonRes - Report'!$I$22*'[2]NonRes - Report'!$E$10),IF(AND($B13="1-inch",DO13&gt;'[2]NonRes - Report'!$I$10),('[2]NonRes - Report'!$I$10/'[2]NonRes - Report'!$I$22*'[2]NonRes - Report'!$E$10),IF(AND($B13="1 1/2-inch",DO13&gt;'[2]NonRes - Report'!$J$10),('[2]NonRes - Report'!$J$10/'[2]NonRes - Report'!$I$22*'[2]NonRes - Report'!$E$10),IF(AND($B13="2-inch",DO13&gt;'[2]NonRes - Report'!$K$10),('[2]NonRes - Report'!$K$10/'[2]NonRes - Report'!$I$22*'[2]NonRes - Report'!$E$10),IF(AND($B13="3-inch",DO13&gt;'[2]NonRes - Report'!$L$10),('[2]NonRes - Report'!$L$10/'[2]NonRes - Report'!$I$22*'[2]NonRes - Report'!$E$10),IF(AND($B13="4-inch",DO13&gt;'[2]NonRes - Report'!$M$10),('[2]NonRes - Report'!$M$10/'[2]NonRes - Report'!$I$22*'[2]NonRes - Report'!$E$10),IF(AND($B13="6-inch",DO13&gt;'[2]NonRes - Report'!$N$10),('[2]NonRes - Report'!$N$10/'[2]NonRes - Report'!$I$22*'[2]NonRes - Report'!$E$10),AI13/'[2]NonRes - Report'!$I$22*'[2]NonRes - Report'!$E$10)))))))</f>
        <v>0</v>
      </c>
      <c r="AV13" s="40">
        <f>IF(AND($B13="3/4-inch",DP13&gt;'[2]NonRes - Report'!$G$10),('[2]NonRes - Report'!$G$10/'[2]NonRes - Report'!$I$22*'[2]NonRes - Report'!$E$10),IF(AND($B13="1-inch",DP13&gt;'[2]NonRes - Report'!$I$10),('[2]NonRes - Report'!$I$10/'[2]NonRes - Report'!$I$22*'[2]NonRes - Report'!$E$10),IF(AND($B13="1 1/2-inch",DP13&gt;'[2]NonRes - Report'!$J$10),('[2]NonRes - Report'!$J$10/'[2]NonRes - Report'!$I$22*'[2]NonRes - Report'!$E$10),IF(AND($B13="2-inch",DP13&gt;'[2]NonRes - Report'!$K$10),('[2]NonRes - Report'!$K$10/'[2]NonRes - Report'!$I$22*'[2]NonRes - Report'!$E$10),IF(AND($B13="3-inch",DP13&gt;'[2]NonRes - Report'!$L$10),('[2]NonRes - Report'!$L$10/'[2]NonRes - Report'!$I$22*'[2]NonRes - Report'!$E$10),IF(AND($B13="4-inch",DP13&gt;'[2]NonRes - Report'!$M$10),('[2]NonRes - Report'!$M$10/'[2]NonRes - Report'!$I$22*'[2]NonRes - Report'!$E$10),IF(AND($B13="6-inch",DP13&gt;'[2]NonRes - Report'!$N$10),('[2]NonRes - Report'!$N$10/'[2]NonRes - Report'!$I$22*'[2]NonRes - Report'!$E$10),AJ13/'[2]NonRes - Report'!$I$22*'[2]NonRes - Report'!$E$10)))))))</f>
        <v>0</v>
      </c>
      <c r="AW13" s="40">
        <f>IF(AND($B13="3/4-inch",DQ13&gt;'[2]NonRes - Report'!$G$10),('[2]NonRes - Report'!$G$10/'[2]NonRes - Report'!$I$22*'[2]NonRes - Report'!$E$10),IF(AND($B13="1-inch",DQ13&gt;'[2]NonRes - Report'!$I$10),('[2]NonRes - Report'!$I$10/'[2]NonRes - Report'!$I$22*'[2]NonRes - Report'!$E$10),IF(AND($B13="1 1/2-inch",DQ13&gt;'[2]NonRes - Report'!$J$10),('[2]NonRes - Report'!$J$10/'[2]NonRes - Report'!$I$22*'[2]NonRes - Report'!$E$10),IF(AND($B13="2-inch",DQ13&gt;'[2]NonRes - Report'!$K$10),('[2]NonRes - Report'!$K$10/'[2]NonRes - Report'!$I$22*'[2]NonRes - Report'!$E$10),IF(AND($B13="3-inch",DQ13&gt;'[2]NonRes - Report'!$L$10),('[2]NonRes - Report'!$L$10/'[2]NonRes - Report'!$I$22*'[2]NonRes - Report'!$E$10),IF(AND($B13="4-inch",DQ13&gt;'[2]NonRes - Report'!$M$10),('[2]NonRes - Report'!$M$10/'[2]NonRes - Report'!$I$22*'[2]NonRes - Report'!$E$10),IF(AND($B13="6-inch",DQ13&gt;'[2]NonRes - Report'!$N$10),('[2]NonRes - Report'!$N$10/'[2]NonRes - Report'!$I$22*'[2]NonRes - Report'!$E$10),AK13/'[2]NonRes - Report'!$I$22*'[2]NonRes - Report'!$E$10)))))))</f>
        <v>0</v>
      </c>
      <c r="AX13" s="40">
        <f>IF(AND($B13="3/4-inch",DR13&gt;'[2]NonRes - Report'!$G$10),('[2]NonRes - Report'!$G$10/'[2]NonRes - Report'!$I$22*'[2]NonRes - Report'!$E$10),IF(AND($B13="1-inch",DR13&gt;'[2]NonRes - Report'!$I$10),('[2]NonRes - Report'!$I$10/'[2]NonRes - Report'!$I$22*'[2]NonRes - Report'!$E$10),IF(AND($B13="1 1/2-inch",DR13&gt;'[2]NonRes - Report'!$J$10),('[2]NonRes - Report'!$J$10/'[2]NonRes - Report'!$I$22*'[2]NonRes - Report'!$E$10),IF(AND($B13="2-inch",DR13&gt;'[2]NonRes - Report'!$K$10),('[2]NonRes - Report'!$K$10/'[2]NonRes - Report'!$I$22*'[2]NonRes - Report'!$E$10),IF(AND($B13="3-inch",DR13&gt;'[2]NonRes - Report'!$L$10),('[2]NonRes - Report'!$L$10/'[2]NonRes - Report'!$I$22*'[2]NonRes - Report'!$E$10),IF(AND($B13="4-inch",DR13&gt;'[2]NonRes - Report'!$M$10),('[2]NonRes - Report'!$M$10/'[2]NonRes - Report'!$I$22*'[2]NonRes - Report'!$E$10),IF(AND($B13="6-inch",DR13&gt;'[2]NonRes - Report'!$N$10),('[2]NonRes - Report'!$N$10/'[2]NonRes - Report'!$I$22*'[2]NonRes - Report'!$E$10),AL13/'[2]NonRes - Report'!$I$22*'[2]NonRes - Report'!$E$10)))))))</f>
        <v>0</v>
      </c>
      <c r="AY13" s="40">
        <f>IF(AND($B13="3/4-inch",DS13&gt;'[2]NonRes - Report'!$G$10),('[2]NonRes - Report'!$G$10/'[2]NonRes - Report'!$I$22*'[2]NonRes - Report'!$E$10),IF(AND($B13="1-inch",DS13&gt;'[2]NonRes - Report'!$I$10),('[2]NonRes - Report'!$I$10/'[2]NonRes - Report'!$I$22*'[2]NonRes - Report'!$E$10),IF(AND($B13="1 1/2-inch",DS13&gt;'[2]NonRes - Report'!$J$10),('[2]NonRes - Report'!$J$10/'[2]NonRes - Report'!$I$22*'[2]NonRes - Report'!$E$10),IF(AND($B13="2-inch",DS13&gt;'[2]NonRes - Report'!$K$10),('[2]NonRes - Report'!$K$10/'[2]NonRes - Report'!$I$22*'[2]NonRes - Report'!$E$10),IF(AND($B13="3-inch",DS13&gt;'[2]NonRes - Report'!$L$10),('[2]NonRes - Report'!$L$10/'[2]NonRes - Report'!$I$22*'[2]NonRes - Report'!$E$10),IF(AND($B13="4-inch",DS13&gt;'[2]NonRes - Report'!$M$10),('[2]NonRes - Report'!$M$10/'[2]NonRes - Report'!$I$22*'[2]NonRes - Report'!$E$10),IF(AND($B13="6-inch",DS13&gt;'[2]NonRes - Report'!$N$10),('[2]NonRes - Report'!$N$10/'[2]NonRes - Report'!$I$22*'[2]NonRes - Report'!$E$10),AM13/'[2]NonRes - Report'!$I$22*'[2]NonRes - Report'!$E$10)))))))</f>
        <v>0</v>
      </c>
      <c r="AZ13" s="40">
        <f>IF(AND($B13="3/4-inch",DT13&gt;'[2]NonRes - Report'!$G$10),('[2]NonRes - Report'!$G$10/'[2]NonRes - Report'!$I$22*'[2]NonRes - Report'!$E$10),IF(AND($B13="1-inch",DT13&gt;'[2]NonRes - Report'!$I$10),('[2]NonRes - Report'!$I$10/'[2]NonRes - Report'!$I$22*'[2]NonRes - Report'!$E$10),IF(AND($B13="1 1/2-inch",DT13&gt;'[2]NonRes - Report'!$J$10),('[2]NonRes - Report'!$J$10/'[2]NonRes - Report'!$I$22*'[2]NonRes - Report'!$E$10),IF(AND($B13="2-inch",DT13&gt;'[2]NonRes - Report'!$K$10),('[2]NonRes - Report'!$K$10/'[2]NonRes - Report'!$I$22*'[2]NonRes - Report'!$E$10),IF(AND($B13="3-inch",DT13&gt;'[2]NonRes - Report'!$L$10),('[2]NonRes - Report'!$L$10/'[2]NonRes - Report'!$I$22*'[2]NonRes - Report'!$E$10),IF(AND($B13="4-inch",DT13&gt;'[2]NonRes - Report'!$M$10),('[2]NonRes - Report'!$M$10/'[2]NonRes - Report'!$I$22*'[2]NonRes - Report'!$E$10),IF(AND($B13="6-inch",DT13&gt;'[2]NonRes - Report'!$N$10),('[2]NonRes - Report'!$N$10/'[2]NonRes - Report'!$I$22*'[2]NonRes - Report'!$E$10),AN13/'[2]NonRes - Report'!$I$22*'[2]NonRes - Report'!$E$10)))))))</f>
        <v>0</v>
      </c>
      <c r="BA13" s="41">
        <f>IF(AND($B13="3/4-inch",DU13&gt;'[2]NonRes - Report'!$G$10),('[2]NonRes - Report'!$G$10/'[2]NonRes - Report'!$I$22*'[2]NonRes - Report'!$E$10),IF(AND($B13="1-inch",DU13&gt;'[2]NonRes - Report'!$I$10),('[2]NonRes - Report'!$I$10/'[2]NonRes - Report'!$I$22*'[2]NonRes - Report'!$E$10),IF(AND($B13="1 1/2-inch",DU13&gt;'[2]NonRes - Report'!$J$10),('[2]NonRes - Report'!$J$10/'[2]NonRes - Report'!$I$22*'[2]NonRes - Report'!$E$10),IF(AND($B13="2-inch",DU13&gt;'[2]NonRes - Report'!$K$10),('[2]NonRes - Report'!$K$10/'[2]NonRes - Report'!$I$22*'[2]NonRes - Report'!$E$10),IF(AND($B13="3-inch",DU13&gt;'[2]NonRes - Report'!$L$10),('[2]NonRes - Report'!$L$10/'[2]NonRes - Report'!$I$22*'[2]NonRes - Report'!$E$10),IF(AND($B13="4-inch",DU13&gt;'[2]NonRes - Report'!$M$10),('[2]NonRes - Report'!$M$10/'[2]NonRes - Report'!$I$22*'[2]NonRes - Report'!$E$10),IF(AND($B13="6-inch",DU13&gt;'[2]NonRes - Report'!$N$10),('[2]NonRes - Report'!$N$10/'[2]NonRes - Report'!$I$22*'[2]NonRes - Report'!$E$10),AO13/'[2]NonRes - Report'!$I$22*'[2]NonRes - Report'!$E$10)))))))</f>
        <v>0</v>
      </c>
      <c r="BB13" s="38">
        <f>IF(AND($B13="3/4-inch",DJ13&gt;'[2]NonRes - Report'!$G$12),('[2]NonRes - Report'!$G$12-'[2]NonRes - Report'!$G$10),IF(AND($B13="3/4-inch",ABS(DJ13)&gt;'[2]NonRes - Report'!$G$12),-('[2]NonRes - Report'!$G$12-'[2]NonRes - Report'!$G$10),IF(AND($B13="1-inch",DJ13&gt;'[2]NonRes - Report'!$I$12),('[2]NonRes - Report'!$I$12-'[2]NonRes - Report'!$I$10),IF(AND($B13="1-inch",ABS(DJ13)&gt;'[2]NonRes - Report'!$I$12),-('[2]NonRes - Report'!$I$12-'[2]NonRes - Report'!$I$10),IF(AND($B13="1 1/2-inch",DJ13&gt;'[2]NonRes - Report'!$J$12),('[2]NonRes - Report'!$J$12-'[2]NonRes - Report'!$J$10),IF(AND($B13="1 1/2-inch",ABS(DJ13)&gt;'[2]NonRes - Report'!$J$12),-('[2]NonRes - Report'!$J$12-'[2]NonRes - Report'!$J$10),IF(AND($B13="2-inch",DJ13&gt;'[2]NonRes - Report'!$K$12),('[2]NonRes - Report'!$K$12-'[2]NonRes - Report'!$K$10),IF(AND($B13="2-inch",ABS(DJ13)&gt;'[2]NonRes - Report'!$K$12),-('[2]NonRes - Report'!$K$12-'[2]NonRes - Report'!$K$10),IF(AND($B13="3-inch",DJ13&gt;'[2]NonRes - Report'!$L$12),('[2]NonRes - Report'!$L$12-'[2]NonRes - Report'!$L$10),IF(AND($B13="3-inch",ABS(DJ13)&gt;'[2]NonRes - Report'!$L$12),-('[2]NonRes - Report'!$L$12-'[2]NonRes - Report'!$L$10),IF(AND($B13="4-inch",DJ13&gt;'[2]NonRes - Report'!$M$12),('[2]NonRes - Report'!$M$12-'[2]NonRes - Report'!$M$10),IF(AND($B13="4-inch",ABS(DJ13)&gt;'[2]NonRes - Report'!$M$12),-('[2]NonRes - Report'!$M$12-'[2]NonRes - Report'!$M$10),IF(AND($B13="6-inch",DJ13&gt;'[2]NonRes - Report'!$N$12),('[2]NonRes - Report'!$N$12-'[2]NonRes - Report'!$N$10),IF(AND($B13="6-inch",ABS(DJ13)&gt;'[2]NonRes - Report'!$N$12),-('[2]NonRes - Report'!$N$12-'[2]NonRes - Report'!$N$10),IF(DJ13&lt;0,(+DJ13+AD13),(+DJ13-AD13))))))))))))))))</f>
        <v>0</v>
      </c>
      <c r="BC13" s="38">
        <f>IF(AND($B13="3/4-inch",DK13&gt;'[2]NonRes - Report'!$G$12),('[2]NonRes - Report'!$G$12-'[2]NonRes - Report'!$G$10),IF(AND($B13="3/4-inch",ABS(DK13)&gt;'[2]NonRes - Report'!$G$12),-('[2]NonRes - Report'!$G$12-'[2]NonRes - Report'!$G$10),IF(AND($B13="1-inch",DK13&gt;'[2]NonRes - Report'!$I$12),('[2]NonRes - Report'!$I$12-'[2]NonRes - Report'!$I$10),IF(AND($B13="1-inch",ABS(DK13)&gt;'[2]NonRes - Report'!$I$12),-('[2]NonRes - Report'!$I$12-'[2]NonRes - Report'!$I$10),IF(AND($B13="1 1/2-inch",DK13&gt;'[2]NonRes - Report'!$J$12),('[2]NonRes - Report'!$J$12-'[2]NonRes - Report'!$J$10),IF(AND($B13="1 1/2-inch",ABS(DK13)&gt;'[2]NonRes - Report'!$J$12),-('[2]NonRes - Report'!$J$12-'[2]NonRes - Report'!$J$10),IF(AND($B13="2-inch",DK13&gt;'[2]NonRes - Report'!$K$12),('[2]NonRes - Report'!$K$12-'[2]NonRes - Report'!$K$10),IF(AND($B13="2-inch",ABS(DK13)&gt;'[2]NonRes - Report'!$K$12),-('[2]NonRes - Report'!$K$12-'[2]NonRes - Report'!$K$10),IF(AND($B13="3-inch",DK13&gt;'[2]NonRes - Report'!$L$12),('[2]NonRes - Report'!$L$12-'[2]NonRes - Report'!$L$10),IF(AND($B13="3-inch",ABS(DK13)&gt;'[2]NonRes - Report'!$L$12),-('[2]NonRes - Report'!$L$12-'[2]NonRes - Report'!$L$10),IF(AND($B13="4-inch",DK13&gt;'[2]NonRes - Report'!$M$12),('[2]NonRes - Report'!$M$12-'[2]NonRes - Report'!$M$10),IF(AND($B13="4-inch",ABS(DK13)&gt;'[2]NonRes - Report'!$M$12),-('[2]NonRes - Report'!$M$12-'[2]NonRes - Report'!$M$10),IF(AND($B13="6-inch",DK13&gt;'[2]NonRes - Report'!$N$12),('[2]NonRes - Report'!$N$12-'[2]NonRes - Report'!$N$10),IF(AND($B13="6-inch",ABS(DK13)&gt;'[2]NonRes - Report'!$N$12),-('[2]NonRes - Report'!$N$12-'[2]NonRes - Report'!$N$10),IF(DK13&lt;0,(+DK13+AE13),(+DK13-AE13))))))))))))))))</f>
        <v>0</v>
      </c>
      <c r="BD13" s="38">
        <f>IF(AND($B13="3/4-inch",DL13&gt;'[2]NonRes - Report'!$G$12),('[2]NonRes - Report'!$G$12-'[2]NonRes - Report'!$G$10),IF(AND($B13="3/4-inch",ABS(DL13)&gt;'[2]NonRes - Report'!$G$12),-('[2]NonRes - Report'!$G$12-'[2]NonRes - Report'!$G$10),IF(AND($B13="1-inch",DL13&gt;'[2]NonRes - Report'!$I$12),('[2]NonRes - Report'!$I$12-'[2]NonRes - Report'!$I$10),IF(AND($B13="1-inch",ABS(DL13)&gt;'[2]NonRes - Report'!$I$12),-('[2]NonRes - Report'!$I$12-'[2]NonRes - Report'!$I$10),IF(AND($B13="1 1/2-inch",DL13&gt;'[2]NonRes - Report'!$J$12),('[2]NonRes - Report'!$J$12-'[2]NonRes - Report'!$J$10),IF(AND($B13="1 1/2-inch",ABS(DL13)&gt;'[2]NonRes - Report'!$J$12),-('[2]NonRes - Report'!$J$12-'[2]NonRes - Report'!$J$10),IF(AND($B13="2-inch",DL13&gt;'[2]NonRes - Report'!$K$12),('[2]NonRes - Report'!$K$12-'[2]NonRes - Report'!$K$10),IF(AND($B13="2-inch",ABS(DL13)&gt;'[2]NonRes - Report'!$K$12),-('[2]NonRes - Report'!$K$12-'[2]NonRes - Report'!$K$10),IF(AND($B13="3-inch",DL13&gt;'[2]NonRes - Report'!$L$12),('[2]NonRes - Report'!$L$12-'[2]NonRes - Report'!$L$10),IF(AND($B13="3-inch",ABS(DL13)&gt;'[2]NonRes - Report'!$L$12),-('[2]NonRes - Report'!$L$12-'[2]NonRes - Report'!$L$10),IF(AND($B13="4-inch",DL13&gt;'[2]NonRes - Report'!$M$12),('[2]NonRes - Report'!$M$12-'[2]NonRes - Report'!$M$10),IF(AND($B13="4-inch",ABS(DL13)&gt;'[2]NonRes - Report'!$M$12),-('[2]NonRes - Report'!$M$12-'[2]NonRes - Report'!$M$10),IF(AND($B13="6-inch",DL13&gt;'[2]NonRes - Report'!$N$12),('[2]NonRes - Report'!$N$12-'[2]NonRes - Report'!$N$10),IF(AND($B13="6-inch",ABS(DL13)&gt;'[2]NonRes - Report'!$N$12),-('[2]NonRes - Report'!$N$12-'[2]NonRes - Report'!$N$10),IF(DL13&lt;0,(+DL13+AF13),(+DL13-AF13))))))))))))))))</f>
        <v>0</v>
      </c>
      <c r="BE13" s="38">
        <f>IF(AND($B13="3/4-inch",DM13&gt;'[2]NonRes - Report'!$G$12),('[2]NonRes - Report'!$G$12-'[2]NonRes - Report'!$G$10),IF(AND($B13="3/4-inch",ABS(DM13)&gt;'[2]NonRes - Report'!$G$12),-('[2]NonRes - Report'!$G$12-'[2]NonRes - Report'!$G$10),IF(AND($B13="1-inch",DM13&gt;'[2]NonRes - Report'!$I$12),('[2]NonRes - Report'!$I$12-'[2]NonRes - Report'!$I$10),IF(AND($B13="1-inch",ABS(DM13)&gt;'[2]NonRes - Report'!$I$12),-('[2]NonRes - Report'!$I$12-'[2]NonRes - Report'!$I$10),IF(AND($B13="1 1/2-inch",DM13&gt;'[2]NonRes - Report'!$J$12),('[2]NonRes - Report'!$J$12-'[2]NonRes - Report'!$J$10),IF(AND($B13="1 1/2-inch",ABS(DM13)&gt;'[2]NonRes - Report'!$J$12),-('[2]NonRes - Report'!$J$12-'[2]NonRes - Report'!$J$10),IF(AND($B13="2-inch",DM13&gt;'[2]NonRes - Report'!$K$12),('[2]NonRes - Report'!$K$12-'[2]NonRes - Report'!$K$10),IF(AND($B13="2-inch",ABS(DM13)&gt;'[2]NonRes - Report'!$K$12),-('[2]NonRes - Report'!$K$12-'[2]NonRes - Report'!$K$10),IF(AND($B13="3-inch",DM13&gt;'[2]NonRes - Report'!$L$12),('[2]NonRes - Report'!$L$12-'[2]NonRes - Report'!$L$10),IF(AND($B13="3-inch",ABS(DM13)&gt;'[2]NonRes - Report'!$L$12),-('[2]NonRes - Report'!$L$12-'[2]NonRes - Report'!$L$10),IF(AND($B13="4-inch",DM13&gt;'[2]NonRes - Report'!$M$12),('[2]NonRes - Report'!$M$12-'[2]NonRes - Report'!$M$10),IF(AND($B13="4-inch",ABS(DM13)&gt;'[2]NonRes - Report'!$M$12),-('[2]NonRes - Report'!$M$12-'[2]NonRes - Report'!$M$10),IF(AND($B13="6-inch",DM13&gt;'[2]NonRes - Report'!$N$12),('[2]NonRes - Report'!$N$12-'[2]NonRes - Report'!$N$10),IF(AND($B13="6-inch",ABS(DM13)&gt;'[2]NonRes - Report'!$N$12),-('[2]NonRes - Report'!$N$12-'[2]NonRes - Report'!$N$10),IF(DM13&lt;0,(+DM13+AG13),(+DM13-AG13))))))))))))))))</f>
        <v>0</v>
      </c>
      <c r="BF13" s="38">
        <f>IF(AND($B13="3/4-inch",DN13&gt;'[2]NonRes - Report'!$G$12),('[2]NonRes - Report'!$G$12-'[2]NonRes - Report'!$G$10),IF(AND($B13="3/4-inch",ABS(DN13)&gt;'[2]NonRes - Report'!$G$12),-('[2]NonRes - Report'!$G$12-'[2]NonRes - Report'!$G$10),IF(AND($B13="1-inch",DN13&gt;'[2]NonRes - Report'!$I$12),('[2]NonRes - Report'!$I$12-'[2]NonRes - Report'!$I$10),IF(AND($B13="1-inch",ABS(DN13)&gt;'[2]NonRes - Report'!$I$12),-('[2]NonRes - Report'!$I$12-'[2]NonRes - Report'!$I$10),IF(AND($B13="1 1/2-inch",DN13&gt;'[2]NonRes - Report'!$J$12),('[2]NonRes - Report'!$J$12-'[2]NonRes - Report'!$J$10),IF(AND($B13="1 1/2-inch",ABS(DN13)&gt;'[2]NonRes - Report'!$J$12),-('[2]NonRes - Report'!$J$12-'[2]NonRes - Report'!$J$10),IF(AND($B13="2-inch",DN13&gt;'[2]NonRes - Report'!$K$12),('[2]NonRes - Report'!$K$12-'[2]NonRes - Report'!$K$10),IF(AND($B13="2-inch",ABS(DN13)&gt;'[2]NonRes - Report'!$K$12),-('[2]NonRes - Report'!$K$12-'[2]NonRes - Report'!$K$10),IF(AND($B13="3-inch",DN13&gt;'[2]NonRes - Report'!$L$12),('[2]NonRes - Report'!$L$12-'[2]NonRes - Report'!$L$10),IF(AND($B13="3-inch",ABS(DN13)&gt;'[2]NonRes - Report'!$L$12),-('[2]NonRes - Report'!$L$12-'[2]NonRes - Report'!$L$10),IF(AND($B13="4-inch",DN13&gt;'[2]NonRes - Report'!$M$12),('[2]NonRes - Report'!$M$12-'[2]NonRes - Report'!$M$10),IF(AND($B13="4-inch",ABS(DN13)&gt;'[2]NonRes - Report'!$M$12),-('[2]NonRes - Report'!$M$12-'[2]NonRes - Report'!$M$10),IF(AND($B13="6-inch",DN13&gt;'[2]NonRes - Report'!$N$12),('[2]NonRes - Report'!$N$12-'[2]NonRes - Report'!$N$10),IF(AND($B13="6-inch",ABS(DN13)&gt;'[2]NonRes - Report'!$N$12),-('[2]NonRes - Report'!$N$12-'[2]NonRes - Report'!$N$10),IF(DN13&lt;0,(+DN13+AH13),(+DN13-AH13))))))))))))))))</f>
        <v>0</v>
      </c>
      <c r="BG13" s="38">
        <f>IF(AND($B13="3/4-inch",DO13&gt;'[2]NonRes - Report'!$G$12),('[2]NonRes - Report'!$G$12-'[2]NonRes - Report'!$G$10),IF(AND($B13="3/4-inch",ABS(DO13)&gt;'[2]NonRes - Report'!$G$12),-('[2]NonRes - Report'!$G$12-'[2]NonRes - Report'!$G$10),IF(AND($B13="1-inch",DO13&gt;'[2]NonRes - Report'!$I$12),('[2]NonRes - Report'!$I$12-'[2]NonRes - Report'!$I$10),IF(AND($B13="1-inch",ABS(DO13)&gt;'[2]NonRes - Report'!$I$12),-('[2]NonRes - Report'!$I$12-'[2]NonRes - Report'!$I$10),IF(AND($B13="1 1/2-inch",DO13&gt;'[2]NonRes - Report'!$J$12),('[2]NonRes - Report'!$J$12-'[2]NonRes - Report'!$J$10),IF(AND($B13="1 1/2-inch",ABS(DO13)&gt;'[2]NonRes - Report'!$J$12),-('[2]NonRes - Report'!$J$12-'[2]NonRes - Report'!$J$10),IF(AND($B13="2-inch",DO13&gt;'[2]NonRes - Report'!$K$12),('[2]NonRes - Report'!$K$12-'[2]NonRes - Report'!$K$10),IF(AND($B13="2-inch",ABS(DO13)&gt;'[2]NonRes - Report'!$K$12),-('[2]NonRes - Report'!$K$12-'[2]NonRes - Report'!$K$10),IF(AND($B13="3-inch",DO13&gt;'[2]NonRes - Report'!$L$12),('[2]NonRes - Report'!$L$12-'[2]NonRes - Report'!$L$10),IF(AND($B13="3-inch",ABS(DO13)&gt;'[2]NonRes - Report'!$L$12),-('[2]NonRes - Report'!$L$12-'[2]NonRes - Report'!$L$10),IF(AND($B13="4-inch",DO13&gt;'[2]NonRes - Report'!$M$12),('[2]NonRes - Report'!$M$12-'[2]NonRes - Report'!$M$10),IF(AND($B13="4-inch",ABS(DO13)&gt;'[2]NonRes - Report'!$M$12),-('[2]NonRes - Report'!$M$12-'[2]NonRes - Report'!$M$10),IF(AND($B13="6-inch",DO13&gt;'[2]NonRes - Report'!$N$12),('[2]NonRes - Report'!$N$12-'[2]NonRes - Report'!$N$10),IF(AND($B13="6-inch",ABS(DO13)&gt;'[2]NonRes - Report'!$N$12),-('[2]NonRes - Report'!$N$12-'[2]NonRes - Report'!$N$10),IF(DO13&lt;0,(+DO13+AI13),(+DO13-AI13))))))))))))))))</f>
        <v>0</v>
      </c>
      <c r="BH13" s="38">
        <f>IF(AND($B13="3/4-inch",DP13&gt;'[2]NonRes - Report'!$G$12),('[2]NonRes - Report'!$G$12-'[2]NonRes - Report'!$G$10),IF(AND($B13="3/4-inch",ABS(DP13)&gt;'[2]NonRes - Report'!$G$12),-('[2]NonRes - Report'!$G$12-'[2]NonRes - Report'!$G$10),IF(AND($B13="1-inch",DP13&gt;'[2]NonRes - Report'!$I$12),('[2]NonRes - Report'!$I$12-'[2]NonRes - Report'!$I$10),IF(AND($B13="1-inch",ABS(DP13)&gt;'[2]NonRes - Report'!$I$12),-('[2]NonRes - Report'!$I$12-'[2]NonRes - Report'!$I$10),IF(AND($B13="1 1/2-inch",DP13&gt;'[2]NonRes - Report'!$J$12),('[2]NonRes - Report'!$J$12-'[2]NonRes - Report'!$J$10),IF(AND($B13="1 1/2-inch",ABS(DP13)&gt;'[2]NonRes - Report'!$J$12),-('[2]NonRes - Report'!$J$12-'[2]NonRes - Report'!$J$10),IF(AND($B13="2-inch",DP13&gt;'[2]NonRes - Report'!$K$12),('[2]NonRes - Report'!$K$12-'[2]NonRes - Report'!$K$10),IF(AND($B13="2-inch",ABS(DP13)&gt;'[2]NonRes - Report'!$K$12),-('[2]NonRes - Report'!$K$12-'[2]NonRes - Report'!$K$10),IF(AND($B13="3-inch",DP13&gt;'[2]NonRes - Report'!$L$12),('[2]NonRes - Report'!$L$12-'[2]NonRes - Report'!$L$10),IF(AND($B13="3-inch",ABS(DP13)&gt;'[2]NonRes - Report'!$L$12),-('[2]NonRes - Report'!$L$12-'[2]NonRes - Report'!$L$10),IF(AND($B13="4-inch",DP13&gt;'[2]NonRes - Report'!$M$12),('[2]NonRes - Report'!$M$12-'[2]NonRes - Report'!$M$10),IF(AND($B13="4-inch",ABS(DP13)&gt;'[2]NonRes - Report'!$M$12),-('[2]NonRes - Report'!$M$12-'[2]NonRes - Report'!$M$10),IF(AND($B13="6-inch",DP13&gt;'[2]NonRes - Report'!$N$12),('[2]NonRes - Report'!$N$12-'[2]NonRes - Report'!$N$10),IF(AND($B13="6-inch",ABS(DP13)&gt;'[2]NonRes - Report'!$N$12),-('[2]NonRes - Report'!$N$12-'[2]NonRes - Report'!$N$10),IF(DP13&lt;0,(+DP13+AJ13),(+DP13-AJ13))))))))))))))))</f>
        <v>0</v>
      </c>
      <c r="BI13" s="38">
        <f>IF(AND($B13="3/4-inch",DQ13&gt;'[2]NonRes - Report'!$G$12),('[2]NonRes - Report'!$G$12-'[2]NonRes - Report'!$G$10),IF(AND($B13="3/4-inch",ABS(DQ13)&gt;'[2]NonRes - Report'!$G$12),-('[2]NonRes - Report'!$G$12-'[2]NonRes - Report'!$G$10),IF(AND($B13="1-inch",DQ13&gt;'[2]NonRes - Report'!$I$12),('[2]NonRes - Report'!$I$12-'[2]NonRes - Report'!$I$10),IF(AND($B13="1-inch",ABS(DQ13)&gt;'[2]NonRes - Report'!$I$12),-('[2]NonRes - Report'!$I$12-'[2]NonRes - Report'!$I$10),IF(AND($B13="1 1/2-inch",DQ13&gt;'[2]NonRes - Report'!$J$12),('[2]NonRes - Report'!$J$12-'[2]NonRes - Report'!$J$10),IF(AND($B13="1 1/2-inch",ABS(DQ13)&gt;'[2]NonRes - Report'!$J$12),-('[2]NonRes - Report'!$J$12-'[2]NonRes - Report'!$J$10),IF(AND($B13="2-inch",DQ13&gt;'[2]NonRes - Report'!$K$12),('[2]NonRes - Report'!$K$12-'[2]NonRes - Report'!$K$10),IF(AND($B13="2-inch",ABS(DQ13)&gt;'[2]NonRes - Report'!$K$12),-('[2]NonRes - Report'!$K$12-'[2]NonRes - Report'!$K$10),IF(AND($B13="3-inch",DQ13&gt;'[2]NonRes - Report'!$L$12),('[2]NonRes - Report'!$L$12-'[2]NonRes - Report'!$L$10),IF(AND($B13="3-inch",ABS(DQ13)&gt;'[2]NonRes - Report'!$L$12),-('[2]NonRes - Report'!$L$12-'[2]NonRes - Report'!$L$10),IF(AND($B13="4-inch",DQ13&gt;'[2]NonRes - Report'!$M$12),('[2]NonRes - Report'!$M$12-'[2]NonRes - Report'!$M$10),IF(AND($B13="4-inch",ABS(DQ13)&gt;'[2]NonRes - Report'!$M$12),-('[2]NonRes - Report'!$M$12-'[2]NonRes - Report'!$M$10),IF(AND($B13="6-inch",DQ13&gt;'[2]NonRes - Report'!$N$12),('[2]NonRes - Report'!$N$12-'[2]NonRes - Report'!$N$10),IF(AND($B13="6-inch",ABS(DQ13)&gt;'[2]NonRes - Report'!$N$12),-('[2]NonRes - Report'!$N$12-'[2]NonRes - Report'!$N$10),IF(DQ13&lt;0,(+DQ13+AK13),(+DQ13-AK13))))))))))))))))</f>
        <v>0</v>
      </c>
      <c r="BJ13" s="38">
        <f>IF(AND($B13="3/4-inch",DR13&gt;'[2]NonRes - Report'!$G$12),('[2]NonRes - Report'!$G$12-'[2]NonRes - Report'!$G$10),IF(AND($B13="3/4-inch",ABS(DR13)&gt;'[2]NonRes - Report'!$G$12),-('[2]NonRes - Report'!$G$12-'[2]NonRes - Report'!$G$10),IF(AND($B13="1-inch",DR13&gt;'[2]NonRes - Report'!$I$12),('[2]NonRes - Report'!$I$12-'[2]NonRes - Report'!$I$10),IF(AND($B13="1-inch",ABS(DR13)&gt;'[2]NonRes - Report'!$I$12),-('[2]NonRes - Report'!$I$12-'[2]NonRes - Report'!$I$10),IF(AND($B13="1 1/2-inch",DR13&gt;'[2]NonRes - Report'!$J$12),('[2]NonRes - Report'!$J$12-'[2]NonRes - Report'!$J$10),IF(AND($B13="1 1/2-inch",ABS(DR13)&gt;'[2]NonRes - Report'!$J$12),-('[2]NonRes - Report'!$J$12-'[2]NonRes - Report'!$J$10),IF(AND($B13="2-inch",DR13&gt;'[2]NonRes - Report'!$K$12),('[2]NonRes - Report'!$K$12-'[2]NonRes - Report'!$K$10),IF(AND($B13="2-inch",ABS(DR13)&gt;'[2]NonRes - Report'!$K$12),-('[2]NonRes - Report'!$K$12-'[2]NonRes - Report'!$K$10),IF(AND($B13="3-inch",DR13&gt;'[2]NonRes - Report'!$L$12),('[2]NonRes - Report'!$L$12-'[2]NonRes - Report'!$L$10),IF(AND($B13="3-inch",ABS(DR13)&gt;'[2]NonRes - Report'!$L$12),-('[2]NonRes - Report'!$L$12-'[2]NonRes - Report'!$L$10),IF(AND($B13="4-inch",DR13&gt;'[2]NonRes - Report'!$M$12),('[2]NonRes - Report'!$M$12-'[2]NonRes - Report'!$M$10),IF(AND($B13="4-inch",ABS(DR13)&gt;'[2]NonRes - Report'!$M$12),-('[2]NonRes - Report'!$M$12-'[2]NonRes - Report'!$M$10),IF(AND($B13="6-inch",DR13&gt;'[2]NonRes - Report'!$N$12),('[2]NonRes - Report'!$N$12-'[2]NonRes - Report'!$N$10),IF(AND($B13="6-inch",ABS(DR13)&gt;'[2]NonRes - Report'!$N$12),-('[2]NonRes - Report'!$N$12-'[2]NonRes - Report'!$N$10),IF(DR13&lt;0,(+DR13+AL13),(+DR13-AL13))))))))))))))))</f>
        <v>0</v>
      </c>
      <c r="BK13" s="38">
        <f>IF(AND($B13="3/4-inch",DS13&gt;'[2]NonRes - Report'!$G$12),('[2]NonRes - Report'!$G$12-'[2]NonRes - Report'!$G$10),IF(AND($B13="3/4-inch",ABS(DS13)&gt;'[2]NonRes - Report'!$G$12),-('[2]NonRes - Report'!$G$12-'[2]NonRes - Report'!$G$10),IF(AND($B13="1-inch",DS13&gt;'[2]NonRes - Report'!$I$12),('[2]NonRes - Report'!$I$12-'[2]NonRes - Report'!$I$10),IF(AND($B13="1-inch",ABS(DS13)&gt;'[2]NonRes - Report'!$I$12),-('[2]NonRes - Report'!$I$12-'[2]NonRes - Report'!$I$10),IF(AND($B13="1 1/2-inch",DS13&gt;'[2]NonRes - Report'!$J$12),('[2]NonRes - Report'!$J$12-'[2]NonRes - Report'!$J$10),IF(AND($B13="1 1/2-inch",ABS(DS13)&gt;'[2]NonRes - Report'!$J$12),-('[2]NonRes - Report'!$J$12-'[2]NonRes - Report'!$J$10),IF(AND($B13="2-inch",DS13&gt;'[2]NonRes - Report'!$K$12),('[2]NonRes - Report'!$K$12-'[2]NonRes - Report'!$K$10),IF(AND($B13="2-inch",ABS(DS13)&gt;'[2]NonRes - Report'!$K$12),-('[2]NonRes - Report'!$K$12-'[2]NonRes - Report'!$K$10),IF(AND($B13="3-inch",DS13&gt;'[2]NonRes - Report'!$L$12),('[2]NonRes - Report'!$L$12-'[2]NonRes - Report'!$L$10),IF(AND($B13="3-inch",ABS(DS13)&gt;'[2]NonRes - Report'!$L$12),-('[2]NonRes - Report'!$L$12-'[2]NonRes - Report'!$L$10),IF(AND($B13="4-inch",DS13&gt;'[2]NonRes - Report'!$M$12),('[2]NonRes - Report'!$M$12-'[2]NonRes - Report'!$M$10),IF(AND($B13="4-inch",ABS(DS13)&gt;'[2]NonRes - Report'!$M$12),-('[2]NonRes - Report'!$M$12-'[2]NonRes - Report'!$M$10),IF(AND($B13="6-inch",DS13&gt;'[2]NonRes - Report'!$N$12),('[2]NonRes - Report'!$N$12-'[2]NonRes - Report'!$N$10),IF(AND($B13="6-inch",ABS(DS13)&gt;'[2]NonRes - Report'!$N$12),-('[2]NonRes - Report'!$N$12-'[2]NonRes - Report'!$N$10),IF(DS13&lt;0,(+DS13+AM13),(+DS13-AM13))))))))))))))))</f>
        <v>0</v>
      </c>
      <c r="BL13" s="38">
        <f>IF(AND($B13="3/4-inch",DT13&gt;'[2]NonRes - Report'!$G$12),('[2]NonRes - Report'!$G$12-'[2]NonRes - Report'!$G$10),IF(AND($B13="3/4-inch",ABS(DT13)&gt;'[2]NonRes - Report'!$G$12),-('[2]NonRes - Report'!$G$12-'[2]NonRes - Report'!$G$10),IF(AND($B13="1-inch",DT13&gt;'[2]NonRes - Report'!$I$12),('[2]NonRes - Report'!$I$12-'[2]NonRes - Report'!$I$10),IF(AND($B13="1-inch",ABS(DT13)&gt;'[2]NonRes - Report'!$I$12),-('[2]NonRes - Report'!$I$12-'[2]NonRes - Report'!$I$10),IF(AND($B13="1 1/2-inch",DT13&gt;'[2]NonRes - Report'!$J$12),('[2]NonRes - Report'!$J$12-'[2]NonRes - Report'!$J$10),IF(AND($B13="1 1/2-inch",ABS(DT13)&gt;'[2]NonRes - Report'!$J$12),-('[2]NonRes - Report'!$J$12-'[2]NonRes - Report'!$J$10),IF(AND($B13="2-inch",DT13&gt;'[2]NonRes - Report'!$K$12),('[2]NonRes - Report'!$K$12-'[2]NonRes - Report'!$K$10),IF(AND($B13="2-inch",ABS(DT13)&gt;'[2]NonRes - Report'!$K$12),-('[2]NonRes - Report'!$K$12-'[2]NonRes - Report'!$K$10),IF(AND($B13="3-inch",DT13&gt;'[2]NonRes - Report'!$L$12),('[2]NonRes - Report'!$L$12-'[2]NonRes - Report'!$L$10),IF(AND($B13="3-inch",ABS(DT13)&gt;'[2]NonRes - Report'!$L$12),-('[2]NonRes - Report'!$L$12-'[2]NonRes - Report'!$L$10),IF(AND($B13="4-inch",DT13&gt;'[2]NonRes - Report'!$M$12),('[2]NonRes - Report'!$M$12-'[2]NonRes - Report'!$M$10),IF(AND($B13="4-inch",ABS(DT13)&gt;'[2]NonRes - Report'!$M$12),-('[2]NonRes - Report'!$M$12-'[2]NonRes - Report'!$M$10),IF(AND($B13="6-inch",DT13&gt;'[2]NonRes - Report'!$N$12),('[2]NonRes - Report'!$N$12-'[2]NonRes - Report'!$N$10),IF(AND($B13="6-inch",ABS(DT13)&gt;'[2]NonRes - Report'!$N$12),-('[2]NonRes - Report'!$N$12-'[2]NonRes - Report'!$N$10),IF(DT13&lt;0,(+DT13+AN13),(+DT13-AN13))))))))))))))))</f>
        <v>0</v>
      </c>
      <c r="BM13" s="39">
        <f>IF(AND($B13="3/4-inch",DU13&gt;'[2]NonRes - Report'!$G$12),('[2]NonRes - Report'!$G$12-'[2]NonRes - Report'!$G$10),IF(AND($B13="3/4-inch",ABS(DU13)&gt;'[2]NonRes - Report'!$G$12),-('[2]NonRes - Report'!$G$12-'[2]NonRes - Report'!$G$10),IF(AND($B13="1-inch",DU13&gt;'[2]NonRes - Report'!$I$12),('[2]NonRes - Report'!$I$12-'[2]NonRes - Report'!$I$10),IF(AND($B13="1-inch",ABS(DU13)&gt;'[2]NonRes - Report'!$I$12),-('[2]NonRes - Report'!$I$12-'[2]NonRes - Report'!$I$10),IF(AND($B13="1 1/2-inch",DU13&gt;'[2]NonRes - Report'!$J$12),('[2]NonRes - Report'!$J$12-'[2]NonRes - Report'!$J$10),IF(AND($B13="1 1/2-inch",ABS(DU13)&gt;'[2]NonRes - Report'!$J$12),-('[2]NonRes - Report'!$J$12-'[2]NonRes - Report'!$J$10),IF(AND($B13="2-inch",DU13&gt;'[2]NonRes - Report'!$K$12),('[2]NonRes - Report'!$K$12-'[2]NonRes - Report'!$K$10),IF(AND($B13="2-inch",ABS(DU13)&gt;'[2]NonRes - Report'!$K$12),-('[2]NonRes - Report'!$K$12-'[2]NonRes - Report'!$K$10),IF(AND($B13="3-inch",DU13&gt;'[2]NonRes - Report'!$L$12),('[2]NonRes - Report'!$L$12-'[2]NonRes - Report'!$L$10),IF(AND($B13="3-inch",ABS(DU13)&gt;'[2]NonRes - Report'!$L$12),-('[2]NonRes - Report'!$L$12-'[2]NonRes - Report'!$L$10),IF(AND($B13="4-inch",DU13&gt;'[2]NonRes - Report'!$M$12),('[2]NonRes - Report'!$M$12-'[2]NonRes - Report'!$M$10),IF(AND($B13="4-inch",ABS(DU13)&gt;'[2]NonRes - Report'!$M$12),-('[2]NonRes - Report'!$M$12-'[2]NonRes - Report'!$M$10),IF(AND($B13="6-inch",DU13&gt;'[2]NonRes - Report'!$N$12),('[2]NonRes - Report'!$N$12-'[2]NonRes - Report'!$N$10),IF(AND($B13="6-inch",ABS(DU13)&gt;'[2]NonRes - Report'!$N$12),-('[2]NonRes - Report'!$N$12-'[2]NonRes - Report'!$N$10),IF(DU13&lt;0,(+DU13+AO13),(+DU13-AO13))))))))))))))))</f>
        <v>0</v>
      </c>
      <c r="BN13" s="40">
        <f>IF(AND($B13="3/4-inch",DJ13&gt;'[2]NonRes - Report'!$G$12),(('[2]NonRes - Report'!$G$12-'[2]NonRes - Report'!$G$10)/'[2]NonRes - Report'!$I$22*'[2]NonRes - Report'!$E$12),IF(AND($B13="1-inch",DJ13&gt;'[2]NonRes - Report'!$I$12),(('[2]NonRes - Report'!$I$12-'[2]NonRes - Report'!$I$10)/'[2]NonRes - Report'!$I$22*'[2]NonRes - Report'!$E$12),IF(AND($B13="1 1/2-inch",DJ13&gt;'[2]NonRes - Report'!$J$12),(('[2]NonRes - Report'!$J$12-'[2]NonRes - Report'!$J$10)/'[2]NonRes - Report'!$I$22*'[2]NonRes - Report'!$E$12),IF(AND($B13="2-inch",DJ13&gt;'[2]NonRes - Report'!$K$12),(('[2]NonRes - Report'!$K$12-'[2]NonRes - Report'!$K$10)/'[2]NonRes - Report'!$I$22*'[2]NonRes - Report'!$E$12),IF(AND($B13="3-inch",DJ13&gt;'[2]NonRes - Report'!$L$12),(('[2]NonRes - Report'!$L$12-'[2]NonRes - Report'!$L$10)/'[2]NonRes - Report'!$I$22*'[2]NonRes - Report'!$E$12),IF(AND($B13="4-inch",DJ13&gt;'[2]NonRes - Report'!$M$12),(('[2]NonRes - Report'!$M$12-'[2]NonRes - Report'!$M$10)/'[2]NonRes - Report'!$I$22*'[2]NonRes - Report'!$E$12),IF(AND($B13="6-inch",DJ13&gt;'[2]NonRes - Report'!$N$12),(('[2]NonRes - Report'!$N$12-'[2]NonRes - Report'!$N$10)/'[2]NonRes - Report'!$I$22*'[2]NonRes - Report'!$E$12),BB13/'[2]NonRes - Report'!$I$22*'[2]NonRes - Report'!$E$12)))))))</f>
        <v>0</v>
      </c>
      <c r="BO13" s="40">
        <f>IF(AND($B13="3/4-inch",DK13&gt;'[2]NonRes - Report'!$G$12),(('[2]NonRes - Report'!$G$12-'[2]NonRes - Report'!$G$10)/'[2]NonRes - Report'!$I$22*'[2]NonRes - Report'!$E$12),IF(AND($B13="1-inch",DK13&gt;'[2]NonRes - Report'!$I$12),(('[2]NonRes - Report'!$I$12-'[2]NonRes - Report'!$I$10)/'[2]NonRes - Report'!$I$22*'[2]NonRes - Report'!$E$12),IF(AND($B13="1 1/2-inch",DK13&gt;'[2]NonRes - Report'!$J$12),(('[2]NonRes - Report'!$J$12-'[2]NonRes - Report'!$J$10)/'[2]NonRes - Report'!$I$22*'[2]NonRes - Report'!$E$12),IF(AND($B13="2-inch",DK13&gt;'[2]NonRes - Report'!$K$12),(('[2]NonRes - Report'!$K$12-'[2]NonRes - Report'!$K$10)/'[2]NonRes - Report'!$I$22*'[2]NonRes - Report'!$E$12),IF(AND($B13="3-inch",DK13&gt;'[2]NonRes - Report'!$L$12),(('[2]NonRes - Report'!$L$12-'[2]NonRes - Report'!$L$10)/'[2]NonRes - Report'!$I$22*'[2]NonRes - Report'!$E$12),IF(AND($B13="4-inch",DK13&gt;'[2]NonRes - Report'!$M$12),(('[2]NonRes - Report'!$M$12-'[2]NonRes - Report'!$M$10)/'[2]NonRes - Report'!$I$22*'[2]NonRes - Report'!$E$12),IF(AND($B13="6-inch",DK13&gt;'[2]NonRes - Report'!$N$12),(('[2]NonRes - Report'!$N$12-'[2]NonRes - Report'!$N$10)/'[2]NonRes - Report'!$I$22*'[2]NonRes - Report'!$E$12),BC13/'[2]NonRes - Report'!$I$22*'[2]NonRes - Report'!$E$12)))))))</f>
        <v>0</v>
      </c>
      <c r="BP13" s="40">
        <f>IF(AND($B13="3/4-inch",DL13&gt;'[2]NonRes - Report'!$G$12),(('[2]NonRes - Report'!$G$12-'[2]NonRes - Report'!$G$10)/'[2]NonRes - Report'!$I$22*'[2]NonRes - Report'!$E$12),IF(AND($B13="1-inch",DL13&gt;'[2]NonRes - Report'!$I$12),(('[2]NonRes - Report'!$I$12-'[2]NonRes - Report'!$I$10)/'[2]NonRes - Report'!$I$22*'[2]NonRes - Report'!$E$12),IF(AND($B13="1 1/2-inch",DL13&gt;'[2]NonRes - Report'!$J$12),(('[2]NonRes - Report'!$J$12-'[2]NonRes - Report'!$J$10)/'[2]NonRes - Report'!$I$22*'[2]NonRes - Report'!$E$12),IF(AND($B13="2-inch",DL13&gt;'[2]NonRes - Report'!$K$12),(('[2]NonRes - Report'!$K$12-'[2]NonRes - Report'!$K$10)/'[2]NonRes - Report'!$I$22*'[2]NonRes - Report'!$E$12),IF(AND($B13="3-inch",DL13&gt;'[2]NonRes - Report'!$L$12),(('[2]NonRes - Report'!$L$12-'[2]NonRes - Report'!$L$10)/'[2]NonRes - Report'!$I$22*'[2]NonRes - Report'!$E$12),IF(AND($B13="4-inch",DL13&gt;'[2]NonRes - Report'!$M$12),(('[2]NonRes - Report'!$M$12-'[2]NonRes - Report'!$M$10)/'[2]NonRes - Report'!$I$22*'[2]NonRes - Report'!$E$12),IF(AND($B13="6-inch",DL13&gt;'[2]NonRes - Report'!$N$12),(('[2]NonRes - Report'!$N$12-'[2]NonRes - Report'!$N$10)/'[2]NonRes - Report'!$I$22*'[2]NonRes - Report'!$E$12),BD13/'[2]NonRes - Report'!$I$22*'[2]NonRes - Report'!$E$12)))))))</f>
        <v>0</v>
      </c>
      <c r="BQ13" s="40">
        <f>IF(AND($B13="3/4-inch",DM13&gt;'[2]NonRes - Report'!$G$12),(('[2]NonRes - Report'!$G$12-'[2]NonRes - Report'!$G$10)/'[2]NonRes - Report'!$I$22*'[2]NonRes - Report'!$E$12),IF(AND($B13="1-inch",DM13&gt;'[2]NonRes - Report'!$I$12),(('[2]NonRes - Report'!$I$12-'[2]NonRes - Report'!$I$10)/'[2]NonRes - Report'!$I$22*'[2]NonRes - Report'!$E$12),IF(AND($B13="1 1/2-inch",DM13&gt;'[2]NonRes - Report'!$J$12),(('[2]NonRes - Report'!$J$12-'[2]NonRes - Report'!$J$10)/'[2]NonRes - Report'!$I$22*'[2]NonRes - Report'!$E$12),IF(AND($B13="2-inch",DM13&gt;'[2]NonRes - Report'!$K$12),(('[2]NonRes - Report'!$K$12-'[2]NonRes - Report'!$K$10)/'[2]NonRes - Report'!$I$22*'[2]NonRes - Report'!$E$12),IF(AND($B13="3-inch",DM13&gt;'[2]NonRes - Report'!$L$12),(('[2]NonRes - Report'!$L$12-'[2]NonRes - Report'!$L$10)/'[2]NonRes - Report'!$I$22*'[2]NonRes - Report'!$E$12),IF(AND($B13="4-inch",DM13&gt;'[2]NonRes - Report'!$M$12),(('[2]NonRes - Report'!$M$12-'[2]NonRes - Report'!$M$10)/'[2]NonRes - Report'!$I$22*'[2]NonRes - Report'!$E$12),IF(AND($B13="6-inch",DM13&gt;'[2]NonRes - Report'!$N$12),(('[2]NonRes - Report'!$N$12-'[2]NonRes - Report'!$N$10)/'[2]NonRes - Report'!$I$22*'[2]NonRes - Report'!$E$12),BE13/'[2]NonRes - Report'!$I$22*'[2]NonRes - Report'!$E$12)))))))</f>
        <v>0</v>
      </c>
      <c r="BR13" s="40">
        <f>IF(AND($B13="3/4-inch",DN13&gt;'[2]NonRes - Report'!$G$12),(('[2]NonRes - Report'!$G$12-'[2]NonRes - Report'!$G$10)/'[2]NonRes - Report'!$I$22*'[2]NonRes - Report'!$E$12),IF(AND($B13="1-inch",DN13&gt;'[2]NonRes - Report'!$I$12),(('[2]NonRes - Report'!$I$12-'[2]NonRes - Report'!$I$10)/'[2]NonRes - Report'!$I$22*'[2]NonRes - Report'!$E$12),IF(AND($B13="1 1/2-inch",DN13&gt;'[2]NonRes - Report'!$J$12),(('[2]NonRes - Report'!$J$12-'[2]NonRes - Report'!$J$10)/'[2]NonRes - Report'!$I$22*'[2]NonRes - Report'!$E$12),IF(AND($B13="2-inch",DN13&gt;'[2]NonRes - Report'!$K$12),(('[2]NonRes - Report'!$K$12-'[2]NonRes - Report'!$K$10)/'[2]NonRes - Report'!$I$22*'[2]NonRes - Report'!$E$12),IF(AND($B13="3-inch",DN13&gt;'[2]NonRes - Report'!$L$12),(('[2]NonRes - Report'!$L$12-'[2]NonRes - Report'!$L$10)/'[2]NonRes - Report'!$I$22*'[2]NonRes - Report'!$E$12),IF(AND($B13="4-inch",DN13&gt;'[2]NonRes - Report'!$M$12),(('[2]NonRes - Report'!$M$12-'[2]NonRes - Report'!$M$10)/'[2]NonRes - Report'!$I$22*'[2]NonRes - Report'!$E$12),IF(AND($B13="6-inch",DN13&gt;'[2]NonRes - Report'!$N$12),(('[2]NonRes - Report'!$N$12-'[2]NonRes - Report'!$N$10)/'[2]NonRes - Report'!$I$22*'[2]NonRes - Report'!$E$12),BF13/'[2]NonRes - Report'!$I$22*'[2]NonRes - Report'!$E$12)))))))</f>
        <v>0</v>
      </c>
      <c r="BS13" s="40">
        <f>IF(AND($B13="3/4-inch",DO13&gt;'[2]NonRes - Report'!$G$12),(('[2]NonRes - Report'!$G$12-'[2]NonRes - Report'!$G$10)/'[2]NonRes - Report'!$I$22*'[2]NonRes - Report'!$E$12),IF(AND($B13="1-inch",DO13&gt;'[2]NonRes - Report'!$I$12),(('[2]NonRes - Report'!$I$12-'[2]NonRes - Report'!$I$10)/'[2]NonRes - Report'!$I$22*'[2]NonRes - Report'!$E$12),IF(AND($B13="1 1/2-inch",DO13&gt;'[2]NonRes - Report'!$J$12),(('[2]NonRes - Report'!$J$12-'[2]NonRes - Report'!$J$10)/'[2]NonRes - Report'!$I$22*'[2]NonRes - Report'!$E$12),IF(AND($B13="2-inch",DO13&gt;'[2]NonRes - Report'!$K$12),(('[2]NonRes - Report'!$K$12-'[2]NonRes - Report'!$K$10)/'[2]NonRes - Report'!$I$22*'[2]NonRes - Report'!$E$12),IF(AND($B13="3-inch",DO13&gt;'[2]NonRes - Report'!$L$12),(('[2]NonRes - Report'!$L$12-'[2]NonRes - Report'!$L$10)/'[2]NonRes - Report'!$I$22*'[2]NonRes - Report'!$E$12),IF(AND($B13="4-inch",DO13&gt;'[2]NonRes - Report'!$M$12),(('[2]NonRes - Report'!$M$12-'[2]NonRes - Report'!$M$10)/'[2]NonRes - Report'!$I$22*'[2]NonRes - Report'!$E$12),IF(AND($B13="6-inch",DO13&gt;'[2]NonRes - Report'!$N$12),(('[2]NonRes - Report'!$N$12-'[2]NonRes - Report'!$N$10)/'[2]NonRes - Report'!$I$22*'[2]NonRes - Report'!$E$12),BG13/'[2]NonRes - Report'!$I$22*'[2]NonRes - Report'!$E$12)))))))</f>
        <v>0</v>
      </c>
      <c r="BT13" s="40">
        <f>IF(AND($B13="3/4-inch",DP13&gt;'[2]NonRes - Report'!$G$12),(('[2]NonRes - Report'!$G$12-'[2]NonRes - Report'!$G$10)/'[2]NonRes - Report'!$I$22*'[2]NonRes - Report'!$E$12),IF(AND($B13="1-inch",DP13&gt;'[2]NonRes - Report'!$I$12),(('[2]NonRes - Report'!$I$12-'[2]NonRes - Report'!$I$10)/'[2]NonRes - Report'!$I$22*'[2]NonRes - Report'!$E$12),IF(AND($B13="1 1/2-inch",DP13&gt;'[2]NonRes - Report'!$J$12),(('[2]NonRes - Report'!$J$12-'[2]NonRes - Report'!$J$10)/'[2]NonRes - Report'!$I$22*'[2]NonRes - Report'!$E$12),IF(AND($B13="2-inch",DP13&gt;'[2]NonRes - Report'!$K$12),(('[2]NonRes - Report'!$K$12-'[2]NonRes - Report'!$K$10)/'[2]NonRes - Report'!$I$22*'[2]NonRes - Report'!$E$12),IF(AND($B13="3-inch",DP13&gt;'[2]NonRes - Report'!$L$12),(('[2]NonRes - Report'!$L$12-'[2]NonRes - Report'!$L$10)/'[2]NonRes - Report'!$I$22*'[2]NonRes - Report'!$E$12),IF(AND($B13="4-inch",DP13&gt;'[2]NonRes - Report'!$M$12),(('[2]NonRes - Report'!$M$12-'[2]NonRes - Report'!$M$10)/'[2]NonRes - Report'!$I$22*'[2]NonRes - Report'!$E$12),IF(AND($B13="6-inch",DP13&gt;'[2]NonRes - Report'!$N$12),(('[2]NonRes - Report'!$N$12-'[2]NonRes - Report'!$N$10)/'[2]NonRes - Report'!$I$22*'[2]NonRes - Report'!$E$12),BH13/'[2]NonRes - Report'!$I$22*'[2]NonRes - Report'!$E$12)))))))</f>
        <v>0</v>
      </c>
      <c r="BU13" s="40">
        <f>IF(AND($B13="3/4-inch",DQ13&gt;'[2]NonRes - Report'!$G$12),(('[2]NonRes - Report'!$G$12-'[2]NonRes - Report'!$G$10)/'[2]NonRes - Report'!$I$22*'[2]NonRes - Report'!$E$12),IF(AND($B13="1-inch",DQ13&gt;'[2]NonRes - Report'!$I$12),(('[2]NonRes - Report'!$I$12-'[2]NonRes - Report'!$I$10)/'[2]NonRes - Report'!$I$22*'[2]NonRes - Report'!$E$12),IF(AND($B13="1 1/2-inch",DQ13&gt;'[2]NonRes - Report'!$J$12),(('[2]NonRes - Report'!$J$12-'[2]NonRes - Report'!$J$10)/'[2]NonRes - Report'!$I$22*'[2]NonRes - Report'!$E$12),IF(AND($B13="2-inch",DQ13&gt;'[2]NonRes - Report'!$K$12),(('[2]NonRes - Report'!$K$12-'[2]NonRes - Report'!$K$10)/'[2]NonRes - Report'!$I$22*'[2]NonRes - Report'!$E$12),IF(AND($B13="3-inch",DQ13&gt;'[2]NonRes - Report'!$L$12),(('[2]NonRes - Report'!$L$12-'[2]NonRes - Report'!$L$10)/'[2]NonRes - Report'!$I$22*'[2]NonRes - Report'!$E$12),IF(AND($B13="4-inch",DQ13&gt;'[2]NonRes - Report'!$M$12),(('[2]NonRes - Report'!$M$12-'[2]NonRes - Report'!$M$10)/'[2]NonRes - Report'!$I$22*'[2]NonRes - Report'!$E$12),IF(AND($B13="6-inch",DQ13&gt;'[2]NonRes - Report'!$N$12),(('[2]NonRes - Report'!$N$12-'[2]NonRes - Report'!$N$10)/'[2]NonRes - Report'!$I$22*'[2]NonRes - Report'!$E$12),BI13/'[2]NonRes - Report'!$I$22*'[2]NonRes - Report'!$E$12)))))))</f>
        <v>0</v>
      </c>
      <c r="BV13" s="40">
        <f>IF(AND($B13="3/4-inch",DR13&gt;'[2]NonRes - Report'!$G$12),(('[2]NonRes - Report'!$G$12-'[2]NonRes - Report'!$G$10)/'[2]NonRes - Report'!$I$22*'[2]NonRes - Report'!$E$12),IF(AND($B13="1-inch",DR13&gt;'[2]NonRes - Report'!$I$12),(('[2]NonRes - Report'!$I$12-'[2]NonRes - Report'!$I$10)/'[2]NonRes - Report'!$I$22*'[2]NonRes - Report'!$E$12),IF(AND($B13="1 1/2-inch",DR13&gt;'[2]NonRes - Report'!$J$12),(('[2]NonRes - Report'!$J$12-'[2]NonRes - Report'!$J$10)/'[2]NonRes - Report'!$I$22*'[2]NonRes - Report'!$E$12),IF(AND($B13="2-inch",DR13&gt;'[2]NonRes - Report'!$K$12),(('[2]NonRes - Report'!$K$12-'[2]NonRes - Report'!$K$10)/'[2]NonRes - Report'!$I$22*'[2]NonRes - Report'!$E$12),IF(AND($B13="3-inch",DR13&gt;'[2]NonRes - Report'!$L$12),(('[2]NonRes - Report'!$L$12-'[2]NonRes - Report'!$L$10)/'[2]NonRes - Report'!$I$22*'[2]NonRes - Report'!$E$12),IF(AND($B13="4-inch",DR13&gt;'[2]NonRes - Report'!$M$12),(('[2]NonRes - Report'!$M$12-'[2]NonRes - Report'!$M$10)/'[2]NonRes - Report'!$I$22*'[2]NonRes - Report'!$E$12),IF(AND($B13="6-inch",DR13&gt;'[2]NonRes - Report'!$N$12),(('[2]NonRes - Report'!$N$12-'[2]NonRes - Report'!$N$10)/'[2]NonRes - Report'!$I$22*'[2]NonRes - Report'!$E$12),BJ13/'[2]NonRes - Report'!$I$22*'[2]NonRes - Report'!$E$12)))))))</f>
        <v>0</v>
      </c>
      <c r="BW13" s="40">
        <f>IF(AND($B13="3/4-inch",DS13&gt;'[2]NonRes - Report'!$G$12),(('[2]NonRes - Report'!$G$12-'[2]NonRes - Report'!$G$10)/'[2]NonRes - Report'!$I$22*'[2]NonRes - Report'!$E$12),IF(AND($B13="1-inch",DS13&gt;'[2]NonRes - Report'!$I$12),(('[2]NonRes - Report'!$I$12-'[2]NonRes - Report'!$I$10)/'[2]NonRes - Report'!$I$22*'[2]NonRes - Report'!$E$12),IF(AND($B13="1 1/2-inch",DS13&gt;'[2]NonRes - Report'!$J$12),(('[2]NonRes - Report'!$J$12-'[2]NonRes - Report'!$J$10)/'[2]NonRes - Report'!$I$22*'[2]NonRes - Report'!$E$12),IF(AND($B13="2-inch",DS13&gt;'[2]NonRes - Report'!$K$12),(('[2]NonRes - Report'!$K$12-'[2]NonRes - Report'!$K$10)/'[2]NonRes - Report'!$I$22*'[2]NonRes - Report'!$E$12),IF(AND($B13="3-inch",DS13&gt;'[2]NonRes - Report'!$L$12),(('[2]NonRes - Report'!$L$12-'[2]NonRes - Report'!$L$10)/'[2]NonRes - Report'!$I$22*'[2]NonRes - Report'!$E$12),IF(AND($B13="4-inch",DS13&gt;'[2]NonRes - Report'!$M$12),(('[2]NonRes - Report'!$M$12-'[2]NonRes - Report'!$M$10)/'[2]NonRes - Report'!$I$22*'[2]NonRes - Report'!$E$12),IF(AND($B13="6-inch",DS13&gt;'[2]NonRes - Report'!$N$12),(('[2]NonRes - Report'!$N$12-'[2]NonRes - Report'!$N$10)/'[2]NonRes - Report'!$I$22*'[2]NonRes - Report'!$E$12),BK13/'[2]NonRes - Report'!$I$22*'[2]NonRes - Report'!$E$12)))))))</f>
        <v>0</v>
      </c>
      <c r="BX13" s="40">
        <f>IF(AND($B13="3/4-inch",DT13&gt;'[2]NonRes - Report'!$G$12),(('[2]NonRes - Report'!$G$12-'[2]NonRes - Report'!$G$10)/'[2]NonRes - Report'!$I$22*'[2]NonRes - Report'!$E$12),IF(AND($B13="1-inch",DT13&gt;'[2]NonRes - Report'!$I$12),(('[2]NonRes - Report'!$I$12-'[2]NonRes - Report'!$I$10)/'[2]NonRes - Report'!$I$22*'[2]NonRes - Report'!$E$12),IF(AND($B13="1 1/2-inch",DT13&gt;'[2]NonRes - Report'!$J$12),(('[2]NonRes - Report'!$J$12-'[2]NonRes - Report'!$J$10)/'[2]NonRes - Report'!$I$22*'[2]NonRes - Report'!$E$12),IF(AND($B13="2-inch",DT13&gt;'[2]NonRes - Report'!$K$12),(('[2]NonRes - Report'!$K$12-'[2]NonRes - Report'!$K$10)/'[2]NonRes - Report'!$I$22*'[2]NonRes - Report'!$E$12),IF(AND($B13="3-inch",DT13&gt;'[2]NonRes - Report'!$L$12),(('[2]NonRes - Report'!$L$12-'[2]NonRes - Report'!$L$10)/'[2]NonRes - Report'!$I$22*'[2]NonRes - Report'!$E$12),IF(AND($B13="4-inch",DT13&gt;'[2]NonRes - Report'!$M$12),(('[2]NonRes - Report'!$M$12-'[2]NonRes - Report'!$M$10)/'[2]NonRes - Report'!$I$22*'[2]NonRes - Report'!$E$12),IF(AND($B13="6-inch",DT13&gt;'[2]NonRes - Report'!$N$12),(('[2]NonRes - Report'!$N$12-'[2]NonRes - Report'!$N$10)/'[2]NonRes - Report'!$I$22*'[2]NonRes - Report'!$E$12),BL13/'[2]NonRes - Report'!$I$22*'[2]NonRes - Report'!$E$12)))))))</f>
        <v>0</v>
      </c>
      <c r="BY13" s="41">
        <f>IF(AND($B13="3/4-inch",DU13&gt;'[2]NonRes - Report'!$G$12),(('[2]NonRes - Report'!$G$12-'[2]NonRes - Report'!$G$10)/'[2]NonRes - Report'!$I$22*'[2]NonRes - Report'!$E$12),IF(AND($B13="1-inch",DU13&gt;'[2]NonRes - Report'!$I$12),(('[2]NonRes - Report'!$I$12-'[2]NonRes - Report'!$I$10)/'[2]NonRes - Report'!$I$22*'[2]NonRes - Report'!$E$12),IF(AND($B13="1 1/2-inch",DU13&gt;'[2]NonRes - Report'!$J$12),(('[2]NonRes - Report'!$J$12-'[2]NonRes - Report'!$J$10)/'[2]NonRes - Report'!$I$22*'[2]NonRes - Report'!$E$12),IF(AND($B13="2-inch",DU13&gt;'[2]NonRes - Report'!$K$12),(('[2]NonRes - Report'!$K$12-'[2]NonRes - Report'!$K$10)/'[2]NonRes - Report'!$I$22*'[2]NonRes - Report'!$E$12),IF(AND($B13="3-inch",DU13&gt;'[2]NonRes - Report'!$L$12),(('[2]NonRes - Report'!$L$12-'[2]NonRes - Report'!$L$10)/'[2]NonRes - Report'!$I$22*'[2]NonRes - Report'!$E$12),IF(AND($B13="4-inch",DU13&gt;'[2]NonRes - Report'!$M$12),(('[2]NonRes - Report'!$M$12-'[2]NonRes - Report'!$M$10)/'[2]NonRes - Report'!$I$22*'[2]NonRes - Report'!$E$12),IF(AND($B13="6-inch",DU13&gt;'[2]NonRes - Report'!$N$12),(('[2]NonRes - Report'!$N$12-'[2]NonRes - Report'!$N$10)/'[2]NonRes - Report'!$I$22*'[2]NonRes - Report'!$E$12),BM13/'[2]NonRes - Report'!$I$22*'[2]NonRes - Report'!$E$12)))))))</f>
        <v>0</v>
      </c>
      <c r="BZ13" s="38">
        <f>IF(AND($B13="3/4-inch",DJ13&gt;'[2]NonRes - Report'!$G$14),(DJ13-'[2]NonRes - Report'!$G$12),IF(AND($B13="3/4-inch",ABS(DJ13)&gt;'[2]NonRes - Report'!$G$14),(DJ13+'[2]NonRes - Report'!$G$12),IF(AND($B13="1-inch",DJ13&gt;'[2]NonRes - Report'!$I$14),(DJ13-'[2]NonRes - Report'!$I$12),IF(AND($B13="1-inch",ABS(DJ13)&gt;'[2]NonRes - Report'!$I$14),(DJ13+'[2]NonRes - Report'!$I$12),IF(AND($B13="1 1/2-inch",DJ13&gt;'[2]NonRes - Report'!$J$14),(DJ13-'[2]NonRes - Report'!$J$12),IF(AND($B13="1 1/2-inch",ABS(DJ13)&gt;'[2]NonRes - Report'!$J$14),(DJ13+'[2]NonRes - Report'!$J$12),IF(AND($B13="2-inch",DJ13&gt;'[2]NonRes - Report'!$K$14),(DJ13-'[2]NonRes - Report'!$K$12),IF(AND($B13="2-inch",ABS(DJ13)&gt;'[2]NonRes - Report'!$K$14),(DJ13+'[2]NonRes - Report'!$K$12),IF(AND($B13="3-inch",DJ13&gt;'[2]NonRes - Report'!$L$14),(DJ13-'[2]NonRes - Report'!$L$12),IF(AND($B13="3-inch",ABS(DJ13)&gt;'[2]NonRes - Report'!$L$14),(DJ13+'[2]NonRes - Report'!$L$12),IF(AND($B13="4-inch",DJ13&gt;'[2]NonRes - Report'!$M$14),(DJ13-'[2]NonRes - Report'!$M$12),IF(AND($B13="4-inch",ABS(DJ13)&gt;'[2]NonRes - Report'!$M$14),(DJ13+'[2]NonRes - Report'!$M$12),IF(AND($B13="6-inch",DJ13&gt;'[2]NonRes - Report'!$N$14),(DJ13-'[2]NonRes - Report'!$N$12),IF(AND($B13="6-inch",ABS(DJ13)&gt;'[2]NonRes - Report'!$N$14),(DJ13+'[2]NonRes - Report'!$N$12),0))))))))))))))</f>
        <v>0</v>
      </c>
      <c r="CA13" s="38">
        <f>IF(AND($B13="3/4-inch",DK13&gt;'[2]NonRes - Report'!$G$14),(DK13-'[2]NonRes - Report'!$G$12),IF(AND($B13="3/4-inch",ABS(DK13)&gt;'[2]NonRes - Report'!$G$14),(DK13+'[2]NonRes - Report'!$G$12),IF(AND($B13="1-inch",DK13&gt;'[2]NonRes - Report'!$I$14),(DK13-'[2]NonRes - Report'!$I$12),IF(AND($B13="1-inch",ABS(DK13)&gt;'[2]NonRes - Report'!$I$14),(DK13+'[2]NonRes - Report'!$I$12),IF(AND($B13="1 1/2-inch",DK13&gt;'[2]NonRes - Report'!$J$14),(DK13-'[2]NonRes - Report'!$J$12),IF(AND($B13="1 1/2-inch",ABS(DK13)&gt;'[2]NonRes - Report'!$J$14),(DK13+'[2]NonRes - Report'!$J$12),IF(AND($B13="2-inch",DK13&gt;'[2]NonRes - Report'!$K$14),(DK13-'[2]NonRes - Report'!$K$12),IF(AND($B13="2-inch",ABS(DK13)&gt;'[2]NonRes - Report'!$K$14),(DK13+'[2]NonRes - Report'!$K$12),IF(AND($B13="3-inch",DK13&gt;'[2]NonRes - Report'!$L$14),(DK13-'[2]NonRes - Report'!$L$12),IF(AND($B13="3-inch",ABS(DK13)&gt;'[2]NonRes - Report'!$L$14),(DK13+'[2]NonRes - Report'!$L$12),IF(AND($B13="4-inch",DK13&gt;'[2]NonRes - Report'!$M$14),(DK13-'[2]NonRes - Report'!$M$12),IF(AND($B13="4-inch",ABS(DK13)&gt;'[2]NonRes - Report'!$M$14),(DK13+'[2]NonRes - Report'!$M$12),IF(AND($B13="6-inch",DK13&gt;'[2]NonRes - Report'!$N$14),(DK13-'[2]NonRes - Report'!$N$12),IF(AND($B13="6-inch",ABS(DK13)&gt;'[2]NonRes - Report'!$N$14),(DK13+'[2]NonRes - Report'!$N$12),0))))))))))))))</f>
        <v>0</v>
      </c>
      <c r="CB13" s="38">
        <f>IF(AND($B13="3/4-inch",DL13&gt;'[2]NonRes - Report'!$G$14),(DL13-'[2]NonRes - Report'!$G$12),IF(AND($B13="3/4-inch",ABS(DL13)&gt;'[2]NonRes - Report'!$G$14),(DL13+'[2]NonRes - Report'!$G$12),IF(AND($B13="1-inch",DL13&gt;'[2]NonRes - Report'!$I$14),(DL13-'[2]NonRes - Report'!$I$12),IF(AND($B13="1-inch",ABS(DL13)&gt;'[2]NonRes - Report'!$I$14),(DL13+'[2]NonRes - Report'!$I$12),IF(AND($B13="1 1/2-inch",DL13&gt;'[2]NonRes - Report'!$J$14),(DL13-'[2]NonRes - Report'!$J$12),IF(AND($B13="1 1/2-inch",ABS(DL13)&gt;'[2]NonRes - Report'!$J$14),(DL13+'[2]NonRes - Report'!$J$12),IF(AND($B13="2-inch",DL13&gt;'[2]NonRes - Report'!$K$14),(DL13-'[2]NonRes - Report'!$K$12),IF(AND($B13="2-inch",ABS(DL13)&gt;'[2]NonRes - Report'!$K$14),(DL13+'[2]NonRes - Report'!$K$12),IF(AND($B13="3-inch",DL13&gt;'[2]NonRes - Report'!$L$14),(DL13-'[2]NonRes - Report'!$L$12),IF(AND($B13="3-inch",ABS(DL13)&gt;'[2]NonRes - Report'!$L$14),(DL13+'[2]NonRes - Report'!$L$12),IF(AND($B13="4-inch",DL13&gt;'[2]NonRes - Report'!$M$14),(DL13-'[2]NonRes - Report'!$M$12),IF(AND($B13="4-inch",ABS(DL13)&gt;'[2]NonRes - Report'!$M$14),(DL13+'[2]NonRes - Report'!$M$12),IF(AND($B13="6-inch",DL13&gt;'[2]NonRes - Report'!$N$14),(DL13-'[2]NonRes - Report'!$N$12),IF(AND($B13="6-inch",ABS(DL13)&gt;'[2]NonRes - Report'!$N$14),(DL13+'[2]NonRes - Report'!$N$12),0))))))))))))))</f>
        <v>0</v>
      </c>
      <c r="CC13" s="38">
        <f>IF(AND($B13="3/4-inch",DM13&gt;'[2]NonRes - Report'!$G$14),(DM13-'[2]NonRes - Report'!$G$12),IF(AND($B13="3/4-inch",ABS(DM13)&gt;'[2]NonRes - Report'!$G$14),(DM13+'[2]NonRes - Report'!$G$12),IF(AND($B13="1-inch",DM13&gt;'[2]NonRes - Report'!$I$14),(DM13-'[2]NonRes - Report'!$I$12),IF(AND($B13="1-inch",ABS(DM13)&gt;'[2]NonRes - Report'!$I$14),(DM13+'[2]NonRes - Report'!$I$12),IF(AND($B13="1 1/2-inch",DM13&gt;'[2]NonRes - Report'!$J$14),(DM13-'[2]NonRes - Report'!$J$12),IF(AND($B13="1 1/2-inch",ABS(DM13)&gt;'[2]NonRes - Report'!$J$14),(DM13+'[2]NonRes - Report'!$J$12),IF(AND($B13="2-inch",DM13&gt;'[2]NonRes - Report'!$K$14),(DM13-'[2]NonRes - Report'!$K$12),IF(AND($B13="2-inch",ABS(DM13)&gt;'[2]NonRes - Report'!$K$14),(DM13+'[2]NonRes - Report'!$K$12),IF(AND($B13="3-inch",DM13&gt;'[2]NonRes - Report'!$L$14),(DM13-'[2]NonRes - Report'!$L$12),IF(AND($B13="3-inch",ABS(DM13)&gt;'[2]NonRes - Report'!$L$14),(DM13+'[2]NonRes - Report'!$L$12),IF(AND($B13="4-inch",DM13&gt;'[2]NonRes - Report'!$M$14),(DM13-'[2]NonRes - Report'!$M$12),IF(AND($B13="4-inch",ABS(DM13)&gt;'[2]NonRes - Report'!$M$14),(DM13+'[2]NonRes - Report'!$M$12),IF(AND($B13="6-inch",DM13&gt;'[2]NonRes - Report'!$N$14),(DM13-'[2]NonRes - Report'!$N$12),IF(AND($B13="6-inch",ABS(DM13)&gt;'[2]NonRes - Report'!$N$14),(DM13+'[2]NonRes - Report'!$N$12),0))))))))))))))</f>
        <v>0</v>
      </c>
      <c r="CD13" s="38">
        <f>IF(AND($B13="3/4-inch",DN13&gt;'[2]NonRes - Report'!$G$14),(DN13-'[2]NonRes - Report'!$G$12),IF(AND($B13="3/4-inch",ABS(DN13)&gt;'[2]NonRes - Report'!$G$14),(DN13+'[2]NonRes - Report'!$G$12),IF(AND($B13="1-inch",DN13&gt;'[2]NonRes - Report'!$I$14),(DN13-'[2]NonRes - Report'!$I$12),IF(AND($B13="1-inch",ABS(DN13)&gt;'[2]NonRes - Report'!$I$14),(DN13+'[2]NonRes - Report'!$I$12),IF(AND($B13="1 1/2-inch",DN13&gt;'[2]NonRes - Report'!$J$14),(DN13-'[2]NonRes - Report'!$J$12),IF(AND($B13="1 1/2-inch",ABS(DN13)&gt;'[2]NonRes - Report'!$J$14),(DN13+'[2]NonRes - Report'!$J$12),IF(AND($B13="2-inch",DN13&gt;'[2]NonRes - Report'!$K$14),(DN13-'[2]NonRes - Report'!$K$12),IF(AND($B13="2-inch",ABS(DN13)&gt;'[2]NonRes - Report'!$K$14),(DN13+'[2]NonRes - Report'!$K$12),IF(AND($B13="3-inch",DN13&gt;'[2]NonRes - Report'!$L$14),(DN13-'[2]NonRes - Report'!$L$12),IF(AND($B13="3-inch",ABS(DN13)&gt;'[2]NonRes - Report'!$L$14),(DN13+'[2]NonRes - Report'!$L$12),IF(AND($B13="4-inch",DN13&gt;'[2]NonRes - Report'!$M$14),(DN13-'[2]NonRes - Report'!$M$12),IF(AND($B13="4-inch",ABS(DN13)&gt;'[2]NonRes - Report'!$M$14),(DN13+'[2]NonRes - Report'!$M$12),IF(AND($B13="6-inch",DN13&gt;'[2]NonRes - Report'!$N$14),(DN13-'[2]NonRes - Report'!$N$12),IF(AND($B13="6-inch",ABS(DN13)&gt;'[2]NonRes - Report'!$N$14),(DN13+'[2]NonRes - Report'!$N$12),0))))))))))))))</f>
        <v>0</v>
      </c>
      <c r="CE13" s="38">
        <f>IF(AND($B13="3/4-inch",DO13&gt;'[2]NonRes - Report'!$G$14),(DO13-'[2]NonRes - Report'!$G$12),IF(AND($B13="3/4-inch",ABS(DO13)&gt;'[2]NonRes - Report'!$G$14),(DO13+'[2]NonRes - Report'!$G$12),IF(AND($B13="1-inch",DO13&gt;'[2]NonRes - Report'!$I$14),(DO13-'[2]NonRes - Report'!$I$12),IF(AND($B13="1-inch",ABS(DO13)&gt;'[2]NonRes - Report'!$I$14),(DO13+'[2]NonRes - Report'!$I$12),IF(AND($B13="1 1/2-inch",DO13&gt;'[2]NonRes - Report'!$J$14),(DO13-'[2]NonRes - Report'!$J$12),IF(AND($B13="1 1/2-inch",ABS(DO13)&gt;'[2]NonRes - Report'!$J$14),(DO13+'[2]NonRes - Report'!$J$12),IF(AND($B13="2-inch",DO13&gt;'[2]NonRes - Report'!$K$14),(DO13-'[2]NonRes - Report'!$K$12),IF(AND($B13="2-inch",ABS(DO13)&gt;'[2]NonRes - Report'!$K$14),(DO13+'[2]NonRes - Report'!$K$12),IF(AND($B13="3-inch",DO13&gt;'[2]NonRes - Report'!$L$14),(DO13-'[2]NonRes - Report'!$L$12),IF(AND($B13="3-inch",ABS(DO13)&gt;'[2]NonRes - Report'!$L$14),(DO13+'[2]NonRes - Report'!$L$12),IF(AND($B13="4-inch",DO13&gt;'[2]NonRes - Report'!$M$14),(DO13-'[2]NonRes - Report'!$M$12),IF(AND($B13="4-inch",ABS(DO13)&gt;'[2]NonRes - Report'!$M$14),(DO13+'[2]NonRes - Report'!$M$12),IF(AND($B13="6-inch",DO13&gt;'[2]NonRes - Report'!$N$14),(DO13-'[2]NonRes - Report'!$N$12),IF(AND($B13="6-inch",ABS(DO13)&gt;'[2]NonRes - Report'!$N$14),(DO13+'[2]NonRes - Report'!$N$12),0))))))))))))))</f>
        <v>0</v>
      </c>
      <c r="CF13" s="38">
        <f>IF(AND($B13="3/4-inch",DP13&gt;'[2]NonRes - Report'!$G$14),(DP13-'[2]NonRes - Report'!$G$12),IF(AND($B13="3/4-inch",ABS(DP13)&gt;'[2]NonRes - Report'!$G$14),(DP13+'[2]NonRes - Report'!$G$12),IF(AND($B13="1-inch",DP13&gt;'[2]NonRes - Report'!$I$14),(DP13-'[2]NonRes - Report'!$I$12),IF(AND($B13="1-inch",ABS(DP13)&gt;'[2]NonRes - Report'!$I$14),(DP13+'[2]NonRes - Report'!$I$12),IF(AND($B13="1 1/2-inch",DP13&gt;'[2]NonRes - Report'!$J$14),(DP13-'[2]NonRes - Report'!$J$12),IF(AND($B13="1 1/2-inch",ABS(DP13)&gt;'[2]NonRes - Report'!$J$14),(DP13+'[2]NonRes - Report'!$J$12),IF(AND($B13="2-inch",DP13&gt;'[2]NonRes - Report'!$K$14),(DP13-'[2]NonRes - Report'!$K$12),IF(AND($B13="2-inch",ABS(DP13)&gt;'[2]NonRes - Report'!$K$14),(DP13+'[2]NonRes - Report'!$K$12),IF(AND($B13="3-inch",DP13&gt;'[2]NonRes - Report'!$L$14),(DP13-'[2]NonRes - Report'!$L$12),IF(AND($B13="3-inch",ABS(DP13)&gt;'[2]NonRes - Report'!$L$14),(DP13+'[2]NonRes - Report'!$L$12),IF(AND($B13="4-inch",DP13&gt;'[2]NonRes - Report'!$M$14),(DP13-'[2]NonRes - Report'!$M$12),IF(AND($B13="4-inch",ABS(DP13)&gt;'[2]NonRes - Report'!$M$14),(DP13+'[2]NonRes - Report'!$M$12),IF(AND($B13="6-inch",DP13&gt;'[2]NonRes - Report'!$N$14),(DP13-'[2]NonRes - Report'!$N$12),IF(AND($B13="6-inch",ABS(DP13)&gt;'[2]NonRes - Report'!$N$14),(DP13+'[2]NonRes - Report'!$N$12),0))))))))))))))</f>
        <v>0</v>
      </c>
      <c r="CG13" s="38">
        <f>IF(AND($B13="3/4-inch",DQ13&gt;'[2]NonRes - Report'!$G$14),(DQ13-'[2]NonRes - Report'!$G$12),IF(AND($B13="3/4-inch",ABS(DQ13)&gt;'[2]NonRes - Report'!$G$14),(DQ13+'[2]NonRes - Report'!$G$12),IF(AND($B13="1-inch",DQ13&gt;'[2]NonRes - Report'!$I$14),(DQ13-'[2]NonRes - Report'!$I$12),IF(AND($B13="1-inch",ABS(DQ13)&gt;'[2]NonRes - Report'!$I$14),(DQ13+'[2]NonRes - Report'!$I$12),IF(AND($B13="1 1/2-inch",DQ13&gt;'[2]NonRes - Report'!$J$14),(DQ13-'[2]NonRes - Report'!$J$12),IF(AND($B13="1 1/2-inch",ABS(DQ13)&gt;'[2]NonRes - Report'!$J$14),(DQ13+'[2]NonRes - Report'!$J$12),IF(AND($B13="2-inch",DQ13&gt;'[2]NonRes - Report'!$K$14),(DQ13-'[2]NonRes - Report'!$K$12),IF(AND($B13="2-inch",ABS(DQ13)&gt;'[2]NonRes - Report'!$K$14),(DQ13+'[2]NonRes - Report'!$K$12),IF(AND($B13="3-inch",DQ13&gt;'[2]NonRes - Report'!$L$14),(DQ13-'[2]NonRes - Report'!$L$12),IF(AND($B13="3-inch",ABS(DQ13)&gt;'[2]NonRes - Report'!$L$14),(DQ13+'[2]NonRes - Report'!$L$12),IF(AND($B13="4-inch",DQ13&gt;'[2]NonRes - Report'!$M$14),(DQ13-'[2]NonRes - Report'!$M$12),IF(AND($B13="4-inch",ABS(DQ13)&gt;'[2]NonRes - Report'!$M$14),(DQ13+'[2]NonRes - Report'!$M$12),IF(AND($B13="6-inch",DQ13&gt;'[2]NonRes - Report'!$N$14),(DQ13-'[2]NonRes - Report'!$N$12),IF(AND($B13="6-inch",ABS(DQ13)&gt;'[2]NonRes - Report'!$N$14),(DQ13+'[2]NonRes - Report'!$N$12),0))))))))))))))</f>
        <v>0</v>
      </c>
      <c r="CH13" s="38">
        <f>IF(AND($B13="3/4-inch",DR13&gt;'[2]NonRes - Report'!$G$14),(DR13-'[2]NonRes - Report'!$G$12),IF(AND($B13="3/4-inch",ABS(DR13)&gt;'[2]NonRes - Report'!$G$14),(DR13+'[2]NonRes - Report'!$G$12),IF(AND($B13="1-inch",DR13&gt;'[2]NonRes - Report'!$I$14),(DR13-'[2]NonRes - Report'!$I$12),IF(AND($B13="1-inch",ABS(DR13)&gt;'[2]NonRes - Report'!$I$14),(DR13+'[2]NonRes - Report'!$I$12),IF(AND($B13="1 1/2-inch",DR13&gt;'[2]NonRes - Report'!$J$14),(DR13-'[2]NonRes - Report'!$J$12),IF(AND($B13="1 1/2-inch",ABS(DR13)&gt;'[2]NonRes - Report'!$J$14),(DR13+'[2]NonRes - Report'!$J$12),IF(AND($B13="2-inch",DR13&gt;'[2]NonRes - Report'!$K$14),(DR13-'[2]NonRes - Report'!$K$12),IF(AND($B13="2-inch",ABS(DR13)&gt;'[2]NonRes - Report'!$K$14),(DR13+'[2]NonRes - Report'!$K$12),IF(AND($B13="3-inch",DR13&gt;'[2]NonRes - Report'!$L$14),(DR13-'[2]NonRes - Report'!$L$12),IF(AND($B13="3-inch",ABS(DR13)&gt;'[2]NonRes - Report'!$L$14),(DR13+'[2]NonRes - Report'!$L$12),IF(AND($B13="4-inch",DR13&gt;'[2]NonRes - Report'!$M$14),(DR13-'[2]NonRes - Report'!$M$12),IF(AND($B13="4-inch",ABS(DR13)&gt;'[2]NonRes - Report'!$M$14),(DR13+'[2]NonRes - Report'!$M$12),IF(AND($B13="6-inch",DR13&gt;'[2]NonRes - Report'!$N$14),(DR13-'[2]NonRes - Report'!$N$12),IF(AND($B13="6-inch",ABS(DR13)&gt;'[2]NonRes - Report'!$N$14),(DR13+'[2]NonRes - Report'!$N$12),0))))))))))))))</f>
        <v>0</v>
      </c>
      <c r="CI13" s="38">
        <f>IF(AND($B13="3/4-inch",DS13&gt;'[2]NonRes - Report'!$G$14),(DS13-'[2]NonRes - Report'!$G$12),IF(AND($B13="3/4-inch",ABS(DS13)&gt;'[2]NonRes - Report'!$G$14),(DS13+'[2]NonRes - Report'!$G$12),IF(AND($B13="1-inch",DS13&gt;'[2]NonRes - Report'!$I$14),(DS13-'[2]NonRes - Report'!$I$12),IF(AND($B13="1-inch",ABS(DS13)&gt;'[2]NonRes - Report'!$I$14),(DS13+'[2]NonRes - Report'!$I$12),IF(AND($B13="1 1/2-inch",DS13&gt;'[2]NonRes - Report'!$J$14),(DS13-'[2]NonRes - Report'!$J$12),IF(AND($B13="1 1/2-inch",ABS(DS13)&gt;'[2]NonRes - Report'!$J$14),(DS13+'[2]NonRes - Report'!$J$12),IF(AND($B13="2-inch",DS13&gt;'[2]NonRes - Report'!$K$14),(DS13-'[2]NonRes - Report'!$K$12),IF(AND($B13="2-inch",ABS(DS13)&gt;'[2]NonRes - Report'!$K$14),(DS13+'[2]NonRes - Report'!$K$12),IF(AND($B13="3-inch",DS13&gt;'[2]NonRes - Report'!$L$14),(DS13-'[2]NonRes - Report'!$L$12),IF(AND($B13="3-inch",ABS(DS13)&gt;'[2]NonRes - Report'!$L$14),(DS13+'[2]NonRes - Report'!$L$12),IF(AND($B13="4-inch",DS13&gt;'[2]NonRes - Report'!$M$14),(DS13-'[2]NonRes - Report'!$M$12),IF(AND($B13="4-inch",ABS(DS13)&gt;'[2]NonRes - Report'!$M$14),(DS13+'[2]NonRes - Report'!$M$12),IF(AND($B13="6-inch",DS13&gt;'[2]NonRes - Report'!$N$14),(DS13-'[2]NonRes - Report'!$N$12),IF(AND($B13="6-inch",ABS(DS13)&gt;'[2]NonRes - Report'!$N$14),(DS13+'[2]NonRes - Report'!$N$12),0))))))))))))))</f>
        <v>0</v>
      </c>
      <c r="CJ13" s="38">
        <f>IF(AND($B13="3/4-inch",DT13&gt;'[2]NonRes - Report'!$G$14),(DT13-'[2]NonRes - Report'!$G$12),IF(AND($B13="3/4-inch",ABS(DT13)&gt;'[2]NonRes - Report'!$G$14),(DT13+'[2]NonRes - Report'!$G$12),IF(AND($B13="1-inch",DT13&gt;'[2]NonRes - Report'!$I$14),(DT13-'[2]NonRes - Report'!$I$12),IF(AND($B13="1-inch",ABS(DT13)&gt;'[2]NonRes - Report'!$I$14),(DT13+'[2]NonRes - Report'!$I$12),IF(AND($B13="1 1/2-inch",DT13&gt;'[2]NonRes - Report'!$J$14),(DT13-'[2]NonRes - Report'!$J$12),IF(AND($B13="1 1/2-inch",ABS(DT13)&gt;'[2]NonRes - Report'!$J$14),(DT13+'[2]NonRes - Report'!$J$12),IF(AND($B13="2-inch",DT13&gt;'[2]NonRes - Report'!$K$14),(DT13-'[2]NonRes - Report'!$K$12),IF(AND($B13="2-inch",ABS(DT13)&gt;'[2]NonRes - Report'!$K$14),(DT13+'[2]NonRes - Report'!$K$12),IF(AND($B13="3-inch",DT13&gt;'[2]NonRes - Report'!$L$14),(DT13-'[2]NonRes - Report'!$L$12),IF(AND($B13="3-inch",ABS(DT13)&gt;'[2]NonRes - Report'!$L$14),(DT13+'[2]NonRes - Report'!$L$12),IF(AND($B13="4-inch",DT13&gt;'[2]NonRes - Report'!$M$14),(DT13-'[2]NonRes - Report'!$M$12),IF(AND($B13="4-inch",ABS(DT13)&gt;'[2]NonRes - Report'!$M$14),(DT13+'[2]NonRes - Report'!$M$12),IF(AND($B13="6-inch",DT13&gt;'[2]NonRes - Report'!$N$14),(DT13-'[2]NonRes - Report'!$N$12),IF(AND($B13="6-inch",ABS(DT13)&gt;'[2]NonRes - Report'!$N$14),(DT13+'[2]NonRes - Report'!$N$12),0))))))))))))))</f>
        <v>0</v>
      </c>
      <c r="CK13" s="39">
        <f>IF(AND($B13="3/4-inch",DU13&gt;'[2]NonRes - Report'!$G$14),(DU13-'[2]NonRes - Report'!$G$12),IF(AND($B13="3/4-inch",ABS(DU13)&gt;'[2]NonRes - Report'!$G$14),(DU13+'[2]NonRes - Report'!$G$12),IF(AND($B13="1-inch",DU13&gt;'[2]NonRes - Report'!$I$14),(DU13-'[2]NonRes - Report'!$I$12),IF(AND($B13="1-inch",ABS(DU13)&gt;'[2]NonRes - Report'!$I$14),(DU13+'[2]NonRes - Report'!$I$12),IF(AND($B13="1 1/2-inch",DU13&gt;'[2]NonRes - Report'!$J$14),(DU13-'[2]NonRes - Report'!$J$12),IF(AND($B13="1 1/2-inch",ABS(DU13)&gt;'[2]NonRes - Report'!$J$14),(DU13+'[2]NonRes - Report'!$J$12),IF(AND($B13="2-inch",DU13&gt;'[2]NonRes - Report'!$K$14),(DU13-'[2]NonRes - Report'!$K$12),IF(AND($B13="2-inch",ABS(DU13)&gt;'[2]NonRes - Report'!$K$14),(DU13+'[2]NonRes - Report'!$K$12),IF(AND($B13="3-inch",DU13&gt;'[2]NonRes - Report'!$L$14),(DU13-'[2]NonRes - Report'!$L$12),IF(AND($B13="3-inch",ABS(DU13)&gt;'[2]NonRes - Report'!$L$14),(DU13+'[2]NonRes - Report'!$L$12),IF(AND($B13="4-inch",DU13&gt;'[2]NonRes - Report'!$M$14),(DU13-'[2]NonRes - Report'!$M$12),IF(AND($B13="4-inch",ABS(DU13)&gt;'[2]NonRes - Report'!$M$14),(DU13+'[2]NonRes - Report'!$M$12),IF(AND($B13="6-inch",DU13&gt;'[2]NonRes - Report'!$N$14),(DU13-'[2]NonRes - Report'!$N$12),IF(AND($B13="6-inch",ABS(DU13)&gt;'[2]NonRes - Report'!$N$14),(DU13+'[2]NonRes - Report'!$N$12),0))))))))))))))</f>
        <v>0</v>
      </c>
      <c r="CL13" s="40">
        <f>IF(AND(BZ13&lt;1, ABS(BZ13)&lt;1),0,BZ13/'[2]NonRes - Report'!$I$22*'[2]NonRes - Report'!$E$14)</f>
        <v>0</v>
      </c>
      <c r="CM13" s="40">
        <f>IF(AND(CA13&lt;1, ABS(CA13)&lt;1),0,CA13/'[2]NonRes - Report'!$I$22*'[2]NonRes - Report'!$E$14)</f>
        <v>0</v>
      </c>
      <c r="CN13" s="40">
        <f>IF(AND(CB13&lt;1, ABS(CB13)&lt;1),0,CB13/'[2]NonRes - Report'!$I$22*'[2]NonRes - Report'!$E$14)</f>
        <v>0</v>
      </c>
      <c r="CO13" s="40">
        <f>IF(AND(CC13&lt;1, ABS(CC13)&lt;1),0,CC13/'[2]NonRes - Report'!$I$22*'[2]NonRes - Report'!$E$14)</f>
        <v>0</v>
      </c>
      <c r="CP13" s="40">
        <f>IF(AND(CD13&lt;1, ABS(CD13)&lt;1),0,CD13/'[2]NonRes - Report'!$I$22*'[2]NonRes - Report'!$E$14)</f>
        <v>0</v>
      </c>
      <c r="CQ13" s="40">
        <f>IF(AND(CE13&lt;1, ABS(CE13)&lt;1),0,CE13/'[2]NonRes - Report'!$I$22*'[2]NonRes - Report'!$E$14)</f>
        <v>0</v>
      </c>
      <c r="CR13" s="40">
        <f>IF(AND(CF13&lt;1, ABS(CF13)&lt;1),0,CF13/'[2]NonRes - Report'!$I$22*'[2]NonRes - Report'!$E$14)</f>
        <v>0</v>
      </c>
      <c r="CS13" s="40">
        <f>IF(AND(CG13&lt;1, ABS(CG13)&lt;1),0,CG13/'[2]NonRes - Report'!$I$22*'[2]NonRes - Report'!$E$14)</f>
        <v>0</v>
      </c>
      <c r="CT13" s="40">
        <f>IF(AND(CH13&lt;1, ABS(CH13)&lt;1),0,CH13/'[2]NonRes - Report'!$I$22*'[2]NonRes - Report'!$E$14)</f>
        <v>0</v>
      </c>
      <c r="CU13" s="40">
        <f>IF(AND(CI13&lt;1, ABS(CI13)&lt;1),0,CI13/'[2]NonRes - Report'!$I$22*'[2]NonRes - Report'!$E$14)</f>
        <v>0</v>
      </c>
      <c r="CV13" s="40">
        <f>IF(AND(CJ13&lt;1, ABS(CJ13)&lt;1),0,CJ13/'[2]NonRes - Report'!$I$22*'[2]NonRes - Report'!$E$14)</f>
        <v>0</v>
      </c>
      <c r="CW13" s="41">
        <f>IF(AND(CK13&lt;1, ABS(CK13)&lt;1),0,CK13/'[2]NonRes - Report'!$I$22*'[2]NonRes - Report'!$E$14)</f>
        <v>0</v>
      </c>
      <c r="CX13" s="40">
        <f t="shared" si="2"/>
        <v>11.55</v>
      </c>
      <c r="CY13" s="40">
        <f t="shared" si="3"/>
        <v>11.55</v>
      </c>
      <c r="CZ13" s="40">
        <f t="shared" si="4"/>
        <v>11.55</v>
      </c>
      <c r="DA13" s="40">
        <f t="shared" si="5"/>
        <v>11.55</v>
      </c>
      <c r="DB13" s="40">
        <f t="shared" si="6"/>
        <v>11.55</v>
      </c>
      <c r="DC13" s="40">
        <f t="shared" si="7"/>
        <v>11.55</v>
      </c>
      <c r="DD13" s="40">
        <f t="shared" si="8"/>
        <v>11.55</v>
      </c>
      <c r="DE13" s="40">
        <f t="shared" si="9"/>
        <v>11.55</v>
      </c>
      <c r="DF13" s="40">
        <f t="shared" si="10"/>
        <v>11.55</v>
      </c>
      <c r="DG13" s="40">
        <f t="shared" si="11"/>
        <v>11.55</v>
      </c>
      <c r="DH13" s="40">
        <f t="shared" si="12"/>
        <v>11.55</v>
      </c>
      <c r="DI13" s="41">
        <f t="shared" si="13"/>
        <v>11.55</v>
      </c>
      <c r="DJ13" s="38">
        <f t="shared" si="14"/>
        <v>0</v>
      </c>
      <c r="DK13" s="38">
        <f t="shared" si="15"/>
        <v>0</v>
      </c>
      <c r="DL13" s="38">
        <f t="shared" si="16"/>
        <v>0</v>
      </c>
      <c r="DM13" s="38">
        <f t="shared" si="17"/>
        <v>0</v>
      </c>
      <c r="DN13" s="38">
        <f t="shared" si="18"/>
        <v>0</v>
      </c>
      <c r="DO13" s="38">
        <f t="shared" si="19"/>
        <v>0</v>
      </c>
      <c r="DP13" s="38">
        <f t="shared" si="20"/>
        <v>0</v>
      </c>
      <c r="DQ13" s="38">
        <f t="shared" si="21"/>
        <v>0</v>
      </c>
      <c r="DR13" s="38">
        <f t="shared" si="22"/>
        <v>0</v>
      </c>
      <c r="DS13" s="38">
        <f t="shared" si="23"/>
        <v>0</v>
      </c>
      <c r="DT13" s="38">
        <f t="shared" si="24"/>
        <v>0</v>
      </c>
      <c r="DU13" s="39">
        <f t="shared" si="25"/>
        <v>0</v>
      </c>
      <c r="DV13" s="38">
        <f>IF($B13="3/4-inch",'[2]NonRes - Report'!$G$9, IF($B13="1-inch",'[2]NonRes - Report'!$G$9*'[2]NonRes - Report'!$I$19,IF($B13="1 1/2-inch", '[2]NonRes - Report'!$G$9*'[2]NonRes - Report'!$J$19,IF($B13="2-inch",'[2]NonRes - Report'!$G$9*'[2]NonRes - Report'!$K$19,IF($B13="3-inch",'[2]NonRes - Report'!$G$9*'[2]NonRes - Report'!$L$19,IF($B13="4-inch",'[2]NonRes - Report'!$G$9*'[2]NonRes - Report'!$M$19,IF($B13="6-inch",'[2]NonRes - Report'!$G$9*'[2]NonRes - Report'!$N$19, 0)))))))</f>
        <v>0</v>
      </c>
      <c r="DW13" s="38">
        <f>IF($B13="3/4-inch",'[2]NonRes - Report'!$G$9, IF($B13="1-inch",'[2]NonRes - Report'!$G$9*'[2]NonRes - Report'!$I$19,IF($B13="1 1/2-inch", '[2]NonRes - Report'!$G$9*'[2]NonRes - Report'!$J$19,IF($B13="2-inch",'[2]NonRes - Report'!$G$9*'[2]NonRes - Report'!$K$19,IF($B13="3-inch",'[2]NonRes - Report'!$G$9*'[2]NonRes - Report'!$L$19,IF($B13="4-inch",'[2]NonRes - Report'!$G$9*'[2]NonRes - Report'!$M$19,IF($B13="6-inch",'[2]NonRes - Report'!$G$9*'[2]NonRes - Report'!$N$19, 0)))))))</f>
        <v>0</v>
      </c>
      <c r="DX13" s="38">
        <f>IF($B13="3/4-inch",'[2]NonRes - Report'!$G$9, IF($B13="1-inch",'[2]NonRes - Report'!$G$9*'[2]NonRes - Report'!$I$19,IF($B13="1 1/2-inch", '[2]NonRes - Report'!$G$9*'[2]NonRes - Report'!$J$19,IF($B13="2-inch",'[2]NonRes - Report'!$G$9*'[2]NonRes - Report'!$K$19,IF($B13="3-inch",'[2]NonRes - Report'!$G$9*'[2]NonRes - Report'!$L$19,IF($B13="4-inch",'[2]NonRes - Report'!$G$9*'[2]NonRes - Report'!$M$19,IF($B13="6-inch",'[2]NonRes - Report'!$G$9*'[2]NonRes - Report'!$N$19, 0)))))))</f>
        <v>0</v>
      </c>
      <c r="DY13" s="38">
        <f>IF($B13="3/4-inch",'[2]NonRes - Report'!$G$9, IF($B13="1-inch",'[2]NonRes - Report'!$G$9*'[2]NonRes - Report'!$I$19,IF($B13="1 1/2-inch", '[2]NonRes - Report'!$G$9*'[2]NonRes - Report'!$J$19,IF($B13="2-inch",'[2]NonRes - Report'!$G$9*'[2]NonRes - Report'!$K$19,IF($B13="3-inch",'[2]NonRes - Report'!$G$9*'[2]NonRes - Report'!$L$19,IF($B13="4-inch",'[2]NonRes - Report'!$G$9*'[2]NonRes - Report'!$M$19,IF($B13="6-inch",'[2]NonRes - Report'!$G$9*'[2]NonRes - Report'!$N$19, 0)))))))</f>
        <v>0</v>
      </c>
      <c r="DZ13" s="38">
        <f>IF($B13="3/4-inch",'[2]NonRes - Report'!$G$9, IF($B13="1-inch",'[2]NonRes - Report'!$G$9*'[2]NonRes - Report'!$I$19,IF($B13="1 1/2-inch", '[2]NonRes - Report'!$G$9*'[2]NonRes - Report'!$J$19,IF($B13="2-inch",'[2]NonRes - Report'!$G$9*'[2]NonRes - Report'!$K$19,IF($B13="3-inch",'[2]NonRes - Report'!$G$9*'[2]NonRes - Report'!$L$19,IF($B13="4-inch",'[2]NonRes - Report'!$G$9*'[2]NonRes - Report'!$M$19,IF($B13="6-inch",'[2]NonRes - Report'!$G$9*'[2]NonRes - Report'!$N$19, 0)))))))</f>
        <v>0</v>
      </c>
      <c r="EA13" s="38">
        <f>IF($B13="3/4-inch",'[2]NonRes - Report'!$G$9, IF($B13="1-inch",'[2]NonRes - Report'!$G$9*'[2]NonRes - Report'!$I$19,IF($B13="1 1/2-inch", '[2]NonRes - Report'!$G$9*'[2]NonRes - Report'!$J$19,IF($B13="2-inch",'[2]NonRes - Report'!$G$9*'[2]NonRes - Report'!$K$19,IF($B13="3-inch",'[2]NonRes - Report'!$G$9*'[2]NonRes - Report'!$L$19,IF($B13="4-inch",'[2]NonRes - Report'!$G$9*'[2]NonRes - Report'!$M$19,IF($B13="6-inch",'[2]NonRes - Report'!$G$9*'[2]NonRes - Report'!$N$19, 0)))))))</f>
        <v>0</v>
      </c>
      <c r="EB13" s="38">
        <f>IF($B13="3/4-inch",'[2]NonRes - Report'!$G$9, IF($B13="1-inch",'[2]NonRes - Report'!$G$9*'[2]NonRes - Report'!$I$19,IF($B13="1 1/2-inch", '[2]NonRes - Report'!$G$9*'[2]NonRes - Report'!$J$19,IF($B13="2-inch",'[2]NonRes - Report'!$G$9*'[2]NonRes - Report'!$K$19,IF($B13="3-inch",'[2]NonRes - Report'!$G$9*'[2]NonRes - Report'!$L$19,IF($B13="4-inch",'[2]NonRes - Report'!$G$9*'[2]NonRes - Report'!$M$19,IF($B13="6-inch",'[2]NonRes - Report'!$G$9*'[2]NonRes - Report'!$N$19, 0)))))))</f>
        <v>0</v>
      </c>
      <c r="EC13" s="38">
        <f>IF($B13="3/4-inch",'[2]NonRes - Report'!$G$9, IF($B13="1-inch",'[2]NonRes - Report'!$G$9*'[2]NonRes - Report'!$I$19,IF($B13="1 1/2-inch", '[2]NonRes - Report'!$G$9*'[2]NonRes - Report'!$J$19,IF($B13="2-inch",'[2]NonRes - Report'!$G$9*'[2]NonRes - Report'!$K$19,IF($B13="3-inch",'[2]NonRes - Report'!$G$9*'[2]NonRes - Report'!$L$19,IF($B13="4-inch",'[2]NonRes - Report'!$G$9*'[2]NonRes - Report'!$M$19,IF($B13="6-inch",'[2]NonRes - Report'!$G$9*'[2]NonRes - Report'!$N$19, 0)))))))</f>
        <v>0</v>
      </c>
      <c r="ED13" s="38">
        <f>IF($B13="3/4-inch",'[2]NonRes - Report'!$G$9, IF($B13="1-inch",'[2]NonRes - Report'!$G$9*'[2]NonRes - Report'!$I$19,IF($B13="1 1/2-inch", '[2]NonRes - Report'!$G$9*'[2]NonRes - Report'!$J$19,IF($B13="2-inch",'[2]NonRes - Report'!$G$9*'[2]NonRes - Report'!$K$19,IF($B13="3-inch",'[2]NonRes - Report'!$G$9*'[2]NonRes - Report'!$L$19,IF($B13="4-inch",'[2]NonRes - Report'!$G$9*'[2]NonRes - Report'!$M$19,IF($B13="6-inch",'[2]NonRes - Report'!$G$9*'[2]NonRes - Report'!$N$19, 0)))))))</f>
        <v>0</v>
      </c>
      <c r="EE13" s="38">
        <f>IF($B13="3/4-inch",'[2]NonRes - Report'!$G$9, IF($B13="1-inch",'[2]NonRes - Report'!$G$9*'[2]NonRes - Report'!$I$19,IF($B13="1 1/2-inch", '[2]NonRes - Report'!$G$9*'[2]NonRes - Report'!$J$19,IF($B13="2-inch",'[2]NonRes - Report'!$G$9*'[2]NonRes - Report'!$K$19,IF($B13="3-inch",'[2]NonRes - Report'!$G$9*'[2]NonRes - Report'!$L$19,IF($B13="4-inch",'[2]NonRes - Report'!$G$9*'[2]NonRes - Report'!$M$19,IF($B13="6-inch",'[2]NonRes - Report'!$G$9*'[2]NonRes - Report'!$N$19, 0)))))))</f>
        <v>0</v>
      </c>
      <c r="EF13" s="38">
        <f>IF($B13="3/4-inch",'[2]NonRes - Report'!$G$9, IF($B13="1-inch",'[2]NonRes - Report'!$G$9*'[2]NonRes - Report'!$I$19,IF($B13="1 1/2-inch", '[2]NonRes - Report'!$G$9*'[2]NonRes - Report'!$J$19,IF($B13="2-inch",'[2]NonRes - Report'!$G$9*'[2]NonRes - Report'!$K$19,IF($B13="3-inch",'[2]NonRes - Report'!$G$9*'[2]NonRes - Report'!$L$19,IF($B13="4-inch",'[2]NonRes - Report'!$G$9*'[2]NonRes - Report'!$M$19,IF($B13="6-inch",'[2]NonRes - Report'!$G$9*'[2]NonRes - Report'!$N$19, 0)))))))</f>
        <v>0</v>
      </c>
      <c r="EG13" s="39">
        <f>IF($B13="3/4-inch",'[2]NonRes - Report'!$G$9, IF($B13="1-inch",'[2]NonRes - Report'!$G$9*'[2]NonRes - Report'!$I$19,IF($B13="1 1/2-inch", '[2]NonRes - Report'!$G$9*'[2]NonRes - Report'!$J$19,IF($B13="2-inch",'[2]NonRes - Report'!$G$9*'[2]NonRes - Report'!$K$19,IF($B13="3-inch",'[2]NonRes - Report'!$G$9*'[2]NonRes - Report'!$L$19,IF($B13="4-inch",'[2]NonRes - Report'!$G$9*'[2]NonRes - Report'!$M$19,IF($B13="6-inch",'[2]NonRes - Report'!$G$9*'[2]NonRes - Report'!$N$19, 0)))))))</f>
        <v>0</v>
      </c>
      <c r="EH13" s="42"/>
      <c r="EI13" s="42"/>
      <c r="EJ13" s="42"/>
      <c r="EK13" s="42"/>
      <c r="EL13" s="42"/>
      <c r="EM13" s="42"/>
      <c r="EN13" s="42"/>
      <c r="EO13" s="42"/>
      <c r="EP13" s="42"/>
      <c r="EQ13" s="42"/>
      <c r="ER13" s="42"/>
      <c r="ES13" s="42"/>
    </row>
    <row r="14" spans="1:149" ht="15">
      <c r="A14" s="120" t="s">
        <v>77</v>
      </c>
      <c r="B14" s="34" t="str">
        <f>'[2]Input - NonRes'!A461</f>
        <v>3/4-inch</v>
      </c>
      <c r="C14" s="35">
        <f t="shared" si="0"/>
        <v>138.6</v>
      </c>
      <c r="D14" s="36">
        <f t="shared" si="1"/>
        <v>0</v>
      </c>
      <c r="E14" s="37">
        <f>IF('[2]NonRes - Report'!$K$22="Monthly",(AVERAGE(F14:Q14)),AVERAGE(F14,H14,J14,L14,N14,P14))</f>
        <v>0</v>
      </c>
      <c r="F14" s="38">
        <f>IF('[2]Input - NonRes'!B461="", "", '[2]Input - NonRes'!B461)</f>
        <v>0</v>
      </c>
      <c r="G14" s="38">
        <f>IF('[2]Input - NonRes'!C461="","",'[2]Input - NonRes'!C461)</f>
        <v>0</v>
      </c>
      <c r="H14" s="38">
        <f>IF('[2]Input - NonRes'!D461="", "", '[2]Input - NonRes'!D461)</f>
        <v>0</v>
      </c>
      <c r="I14" s="38">
        <f>IF('[2]Input - NonRes'!E461="", "", '[2]Input - NonRes'!E461)</f>
        <v>0</v>
      </c>
      <c r="J14" s="38">
        <f>IF('[2]Input - NonRes'!F461="", "", '[2]Input - NonRes'!F461)</f>
        <v>0</v>
      </c>
      <c r="K14" s="38">
        <f>IF('[2]Input - NonRes'!G461="", "", '[2]Input - NonRes'!G461)</f>
        <v>0</v>
      </c>
      <c r="L14" s="38">
        <f>IF('[2]Input - NonRes'!H461="", "", '[2]Input - NonRes'!H461)</f>
        <v>0</v>
      </c>
      <c r="M14" s="38">
        <f>IF('[2]Input - NonRes'!I461="", "", '[2]Input - NonRes'!I461)</f>
        <v>0</v>
      </c>
      <c r="N14" s="38">
        <f>IF('[2]Input - NonRes'!J461="", "", '[2]Input - NonRes'!J461)</f>
        <v>0</v>
      </c>
      <c r="O14" s="38">
        <f>IF('[2]Input - NonRes'!K461="", "", '[2]Input - NonRes'!K461)</f>
        <v>0</v>
      </c>
      <c r="P14" s="38">
        <f>IF('[2]Input - NonRes'!L461="", "", '[2]Input - NonRes'!L461)</f>
        <v>0</v>
      </c>
      <c r="Q14" s="39">
        <f>IF('[2]Input - NonRes'!M461="", "", '[2]Input - NonRes'!M461)</f>
        <v>0</v>
      </c>
      <c r="R14" s="40">
        <f>IF(AND($B14="3/4-inch", NOT(F14=""),OR(F14&gt;=0, F14&lt;0)),'[2]NonRes - Report'!$E$9,IF(AND($B14="1-inch", NOT(F14=""),OR(F14&gt;=0, F14&lt;0)),'[2]NonRes - Report'!$I$9,IF(AND($B14="1 1/2-inch", NOT(F14=""),OR(F14&gt;=0, F14&lt;0)),'[2]NonRes - Report'!$J$9,IF(AND($B14="2-inch", NOT(F14=""),OR(F14&gt;=0, F14&lt;0)),'[2]NonRes - Report'!$K$9,IF(AND($B14="3-inch", NOT(F14=""),OR(F14&gt;=0, F14&lt;0)),'[2]NonRes - Report'!$L$9,IF(AND($B14="4-inch", NOT(F14=""),OR(F14&gt;=0, F14&lt;0)),'[2]NonRes - Report'!$M$9,IF(AND($B14="6-inch", NOT(F14=""),OR(F14&gt;=0, F14&lt;0)),'[2]NonRes - Report'!$N$9, 0)))))))</f>
        <v>11.55</v>
      </c>
      <c r="S14" s="40">
        <f>IF(AND($B14="3/4-inch", NOT(G14=""),OR(G14&gt;=0, G14&lt;0)),'[2]NonRes - Report'!$E$9,IF(AND($B14="1-inch", NOT(G14=""),OR(G14&gt;=0, G14&lt;0)),'[2]NonRes - Report'!$I$9,IF(AND($B14="1 1/2-inch", NOT(G14=""),OR(G14&gt;=0, G14&lt;0)),'[2]NonRes - Report'!$J$9,IF(AND($B14="2-inch", NOT(G14=""),OR(G14&gt;=0, G14&lt;0)),'[2]NonRes - Report'!$K$9,IF(AND($B14="3-inch", NOT(G14=""),OR(G14&gt;=0, G14&lt;0)),'[2]NonRes - Report'!$L$9,IF(AND($B14="4-inch", NOT(G14=""),OR(G14&gt;=0, G14&lt;0)),'[2]NonRes - Report'!$M$9,IF(AND($B14="6-inch", NOT(G14=""),OR(G14&gt;=0, G14&lt;0)),'[2]NonRes - Report'!$N$9, 0)))))))</f>
        <v>11.55</v>
      </c>
      <c r="T14" s="40">
        <f>IF(AND($B14="3/4-inch", NOT(H14=""),OR(H14&gt;=0, H14&lt;0)),'[2]NonRes - Report'!$E$9,IF(AND($B14="1-inch", NOT(H14=""),OR(H14&gt;=0, H14&lt;0)),'[2]NonRes - Report'!$I$9,IF(AND($B14="1 1/2-inch", NOT(H14=""),OR(H14&gt;=0, H14&lt;0)),'[2]NonRes - Report'!$J$9,IF(AND($B14="2-inch", NOT(H14=""),OR(H14&gt;=0, H14&lt;0)),'[2]NonRes - Report'!$K$9,IF(AND($B14="3-inch", NOT(H14=""),OR(H14&gt;=0, H14&lt;0)),'[2]NonRes - Report'!$L$9,IF(AND($B14="4-inch", NOT(H14=""),OR(H14&gt;=0, H14&lt;0)),'[2]NonRes - Report'!$M$9,IF(AND($B14="6-inch", NOT(H14=""),OR(H14&gt;=0, H14&lt;0)),'[2]NonRes - Report'!$N$9, 0)))))))</f>
        <v>11.55</v>
      </c>
      <c r="U14" s="40">
        <f>IF(AND($B14="3/4-inch", NOT(I14=""),OR(I14&gt;=0, I14&lt;0)),'[2]NonRes - Report'!$E$9,IF(AND($B14="1-inch", NOT(I14=""),OR(I14&gt;=0, I14&lt;0)),'[2]NonRes - Report'!$I$9,IF(AND($B14="1 1/2-inch", NOT(I14=""),OR(I14&gt;=0, I14&lt;0)),'[2]NonRes - Report'!$J$9,IF(AND($B14="2-inch", NOT(I14=""),OR(I14&gt;=0, I14&lt;0)),'[2]NonRes - Report'!$K$9,IF(AND($B14="3-inch", NOT(I14=""),OR(I14&gt;=0, I14&lt;0)),'[2]NonRes - Report'!$L$9,IF(AND($B14="4-inch", NOT(I14=""),OR(I14&gt;=0, I14&lt;0)),'[2]NonRes - Report'!$M$9,IF(AND($B14="6-inch", NOT(I14=""),OR(I14&gt;=0, I14&lt;0)),'[2]NonRes - Report'!$N$9, 0)))))))</f>
        <v>11.55</v>
      </c>
      <c r="V14" s="40">
        <f>IF(AND($B14="3/4-inch", NOT(J14=""),OR(J14&gt;=0, J14&lt;0)),'[2]NonRes - Report'!$E$9,IF(AND($B14="1-inch", NOT(J14=""),OR(J14&gt;=0, J14&lt;0)),'[2]NonRes - Report'!$I$9,IF(AND($B14="1 1/2-inch", NOT(J14=""),OR(J14&gt;=0, J14&lt;0)),'[2]NonRes - Report'!$J$9,IF(AND($B14="2-inch", NOT(J14=""),OR(J14&gt;=0, J14&lt;0)),'[2]NonRes - Report'!$K$9,IF(AND($B14="3-inch", NOT(J14=""),OR(J14&gt;=0, J14&lt;0)),'[2]NonRes - Report'!$L$9,IF(AND($B14="4-inch", NOT(J14=""),OR(J14&gt;=0, J14&lt;0)),'[2]NonRes - Report'!$M$9,IF(AND($B14="6-inch", NOT(J14=""),OR(J14&gt;=0, J14&lt;0)),'[2]NonRes - Report'!$N$9, 0)))))))</f>
        <v>11.55</v>
      </c>
      <c r="W14" s="40">
        <f>IF(AND($B14="3/4-inch", NOT(K14=""),OR(K14&gt;=0, K14&lt;0)),'[2]NonRes - Report'!$E$9,IF(AND($B14="1-inch", NOT(K14=""),OR(K14&gt;=0, K14&lt;0)),'[2]NonRes - Report'!$I$9,IF(AND($B14="1 1/2-inch", NOT(K14=""),OR(K14&gt;=0, K14&lt;0)),'[2]NonRes - Report'!$J$9,IF(AND($B14="2-inch", NOT(K14=""),OR(K14&gt;=0, K14&lt;0)),'[2]NonRes - Report'!$K$9,IF(AND($B14="3-inch", NOT(K14=""),OR(K14&gt;=0, K14&lt;0)),'[2]NonRes - Report'!$L$9,IF(AND($B14="4-inch", NOT(K14=""),OR(K14&gt;=0, K14&lt;0)),'[2]NonRes - Report'!$M$9,IF(AND($B14="6-inch", NOT(K14=""),OR(K14&gt;=0, K14&lt;0)),'[2]NonRes - Report'!$N$9, 0)))))))</f>
        <v>11.55</v>
      </c>
      <c r="X14" s="40">
        <f>IF(AND($B14="3/4-inch", NOT(L14=""),OR(L14&gt;=0, L14&lt;0)),'[2]NonRes - Report'!$E$9,IF(AND($B14="1-inch", NOT(L14=""),OR(L14&gt;=0, L14&lt;0)),'[2]NonRes - Report'!$I$9,IF(AND($B14="1 1/2-inch", NOT(L14=""),OR(L14&gt;=0, L14&lt;0)),'[2]NonRes - Report'!$J$9,IF(AND($B14="2-inch", NOT(L14=""),OR(L14&gt;=0, L14&lt;0)),'[2]NonRes - Report'!$K$9,IF(AND($B14="3-inch", NOT(L14=""),OR(L14&gt;=0, L14&lt;0)),'[2]NonRes - Report'!$L$9,IF(AND($B14="4-inch", NOT(L14=""),OR(L14&gt;=0, L14&lt;0)),'[2]NonRes - Report'!$M$9,IF(AND($B14="6-inch", NOT(L14=""),OR(L14&gt;=0, L14&lt;0)),'[2]NonRes - Report'!$N$9, 0)))))))</f>
        <v>11.55</v>
      </c>
      <c r="Y14" s="40">
        <f>IF(AND($B14="3/4-inch", NOT(M14=""),OR(M14&gt;=0, M14&lt;0)),'[2]NonRes - Report'!$E$9,IF(AND($B14="1-inch", NOT(M14=""),OR(M14&gt;=0, M14&lt;0)),'[2]NonRes - Report'!$I$9,IF(AND($B14="1 1/2-inch", NOT(M14=""),OR(M14&gt;=0, M14&lt;0)),'[2]NonRes - Report'!$J$9,IF(AND($B14="2-inch", NOT(M14=""),OR(M14&gt;=0, M14&lt;0)),'[2]NonRes - Report'!$K$9,IF(AND($B14="3-inch", NOT(M14=""),OR(M14&gt;=0, M14&lt;0)),'[2]NonRes - Report'!$L$9,IF(AND($B14="4-inch", NOT(M14=""),OR(M14&gt;=0, M14&lt;0)),'[2]NonRes - Report'!$M$9,IF(AND($B14="6-inch", NOT(M14=""),OR(M14&gt;=0, M14&lt;0)),'[2]NonRes - Report'!$N$9, 0)))))))</f>
        <v>11.55</v>
      </c>
      <c r="Z14" s="40">
        <f>IF(AND($B14="3/4-inch", NOT(N14=""),OR(N14&gt;=0, N14&lt;0)),'[2]NonRes - Report'!$E$9,IF(AND($B14="1-inch", NOT(N14=""),OR(N14&gt;=0, N14&lt;0)),'[2]NonRes - Report'!$I$9,IF(AND($B14="1 1/2-inch", NOT(N14=""),OR(N14&gt;=0, N14&lt;0)),'[2]NonRes - Report'!$J$9,IF(AND($B14="2-inch", NOT(N14=""),OR(N14&gt;=0, N14&lt;0)),'[2]NonRes - Report'!$K$9,IF(AND($B14="3-inch", NOT(N14=""),OR(N14&gt;=0, N14&lt;0)),'[2]NonRes - Report'!$L$9,IF(AND($B14="4-inch", NOT(N14=""),OR(N14&gt;=0, N14&lt;0)),'[2]NonRes - Report'!$M$9,IF(AND($B14="6-inch", NOT(N14=""),OR(N14&gt;=0, N14&lt;0)),'[2]NonRes - Report'!$N$9, 0)))))))</f>
        <v>11.55</v>
      </c>
      <c r="AA14" s="40">
        <f>IF(AND($B14="3/4-inch", NOT(O14=""),OR(O14&gt;=0, O14&lt;0)),'[2]NonRes - Report'!$E$9,IF(AND($B14="1-inch", NOT(O14=""),OR(O14&gt;=0, O14&lt;0)),'[2]NonRes - Report'!$I$9,IF(AND($B14="1 1/2-inch", NOT(O14=""),OR(O14&gt;=0, O14&lt;0)),'[2]NonRes - Report'!$J$9,IF(AND($B14="2-inch", NOT(O14=""),OR(O14&gt;=0, O14&lt;0)),'[2]NonRes - Report'!$K$9,IF(AND($B14="3-inch", NOT(O14=""),OR(O14&gt;=0, O14&lt;0)),'[2]NonRes - Report'!$L$9,IF(AND($B14="4-inch", NOT(O14=""),OR(O14&gt;=0, O14&lt;0)),'[2]NonRes - Report'!$M$9,IF(AND($B14="6-inch", NOT(O14=""),OR(O14&gt;=0, O14&lt;0)),'[2]NonRes - Report'!$N$9, 0)))))))</f>
        <v>11.55</v>
      </c>
      <c r="AB14" s="40">
        <f>IF(AND($B14="3/4-inch", NOT(P14=""),OR(P14&gt;=0, P14&lt;0)),'[2]NonRes - Report'!$E$9,IF(AND($B14="1-inch", NOT(P14=""),OR(P14&gt;=0, P14&lt;0)),'[2]NonRes - Report'!$I$9,IF(AND($B14="1 1/2-inch", NOT(P14=""),OR(P14&gt;=0, P14&lt;0)),'[2]NonRes - Report'!$J$9,IF(AND($B14="2-inch", NOT(P14=""),OR(P14&gt;=0, P14&lt;0)),'[2]NonRes - Report'!$K$9,IF(AND($B14="3-inch", NOT(P14=""),OR(P14&gt;=0, P14&lt;0)),'[2]NonRes - Report'!$L$9,IF(AND($B14="4-inch", NOT(P14=""),OR(P14&gt;=0, P14&lt;0)),'[2]NonRes - Report'!$M$9,IF(AND($B14="6-inch", NOT(P14=""),OR(P14&gt;=0, P14&lt;0)),'[2]NonRes - Report'!$N$9, 0)))))))</f>
        <v>11.55</v>
      </c>
      <c r="AC14" s="41">
        <f>IF(AND($B14="3/4-inch", NOT(Q14=""),OR(Q14&gt;=0, Q14&lt;0)),'[2]NonRes - Report'!$E$9,IF(AND($B14="1-inch", NOT(Q14=""),OR(Q14&gt;=0, Q14&lt;0)),'[2]NonRes - Report'!$I$9,IF(AND($B14="1 1/2-inch", NOT(Q14=""),OR(Q14&gt;=0, Q14&lt;0)),'[2]NonRes - Report'!$J$9,IF(AND($B14="2-inch", NOT(Q14=""),OR(Q14&gt;=0, Q14&lt;0)),'[2]NonRes - Report'!$K$9,IF(AND($B14="3-inch", NOT(Q14=""),OR(Q14&gt;=0, Q14&lt;0)),'[2]NonRes - Report'!$L$9,IF(AND($B14="4-inch", NOT(Q14=""),OR(Q14&gt;=0, Q14&lt;0)),'[2]NonRes - Report'!$M$9,IF(AND($B14="6-inch", NOT(Q14=""),OR(Q14&gt;=0, Q14&lt;0)),'[2]NonRes - Report'!$N$9, 0)))))))</f>
        <v>11.55</v>
      </c>
      <c r="AD14" s="38">
        <f>IF(AND($B14="3/4-inch",DJ14&gt;'[2]NonRes - Report'!$G$10),'[2]NonRes - Report'!$G$10,IF(AND($B14="3/4-inch",ABS(DJ14)&gt;'[2]NonRes - Report'!$G$10),-'[2]NonRes - Report'!$G$10,IF(AND($B14="1-inch",DJ14&gt;'[2]NonRes - Report'!$I$10),'[2]NonRes - Report'!$I$10,IF(AND($B14="1-inch",ABS(DJ14)&gt;'[2]NonRes - Report'!$I$10),-'[2]NonRes - Report'!$I$10,IF(AND($B14="1 1/2-inch",DJ14&gt;'[2]NonRes - Report'!$J$10),'[2]NonRes - Report'!$J$10,IF(AND($B14="1 1/2-inch",ABS(DJ14)&gt;'[2]NonRes - Report'!$J$10),-'[2]NonRes - Report'!$J$10,IF(AND($B14="2-inch",DJ14&gt;'[2]NonRes - Report'!$K$10),'[2]NonRes - Report'!$K$10,IF(AND($B14="2-inch",ABS(DJ14)&gt;'[2]NonRes - Report'!$K$10),-'[2]NonRes - Report'!$K$10,IF(AND($B14="3-inch",DJ14&gt;'[2]NonRes - Report'!$L$10),'[2]NonRes - Report'!$L$10,IF(AND($B14="3-inch",ABS(DJ14)&gt;'[2]NonRes - Report'!$L$10),-'[2]NonRes - Report'!$L$10,IF(AND($B14="4-inch",DJ14&gt;'[2]NonRes - Report'!$M$10),'[2]NonRes - Report'!$M$10,IF(AND($B14="4-inch",ABS(DJ14)&gt;'[2]NonRes - Report'!$M$10),-'[2]NonRes - Report'!$M$10,IF(AND($B14="6-inch",DJ14&gt;'[2]NonRes - Report'!$N$10),'[2]NonRes - Report'!$N$10,IF(AND($B14="6-inch",ABS(DJ14)&gt;'[2]NonRes - Report'!$N$10),-'[2]NonRes - Report'!$N$10,IF(DJ14&lt;0,-DJ14,DJ14)))))))))))))))</f>
        <v>0</v>
      </c>
      <c r="AE14" s="38">
        <f>IF(AND($B14="3/4-inch",DK14&gt;'[2]NonRes - Report'!$G$10),'[2]NonRes - Report'!$G$10,IF(AND($B14="3/4-inch",ABS(DK14)&gt;'[2]NonRes - Report'!$G$10),-'[2]NonRes - Report'!$G$10,IF(AND($B14="1-inch",DK14&gt;'[2]NonRes - Report'!$I$10),'[2]NonRes - Report'!$I$10,IF(AND($B14="1-inch",ABS(DK14)&gt;'[2]NonRes - Report'!$I$10),-'[2]NonRes - Report'!$I$10,IF(AND($B14="1 1/2-inch",DK14&gt;'[2]NonRes - Report'!$J$10),'[2]NonRes - Report'!$J$10,IF(AND($B14="1 1/2-inch",ABS(DK14)&gt;'[2]NonRes - Report'!$J$10),-'[2]NonRes - Report'!$J$10,IF(AND($B14="2-inch",DK14&gt;'[2]NonRes - Report'!$K$10),'[2]NonRes - Report'!$K$10,IF(AND($B14="2-inch",ABS(DK14)&gt;'[2]NonRes - Report'!$K$10),-'[2]NonRes - Report'!$K$10,IF(AND($B14="3-inch",DK14&gt;'[2]NonRes - Report'!$L$10),'[2]NonRes - Report'!$L$10,IF(AND($B14="3-inch",ABS(DK14)&gt;'[2]NonRes - Report'!$L$10),-'[2]NonRes - Report'!$L$10,IF(AND($B14="4-inch",DK14&gt;'[2]NonRes - Report'!$M$10),'[2]NonRes - Report'!$M$10,IF(AND($B14="4-inch",ABS(DK14)&gt;'[2]NonRes - Report'!$M$10),-'[2]NonRes - Report'!$M$10,IF(AND($B14="6-inch",DK14&gt;'[2]NonRes - Report'!$N$10),'[2]NonRes - Report'!$N$10,IF(AND($B14="6-inch",ABS(DK14)&gt;'[2]NonRes - Report'!$N$10),-'[2]NonRes - Report'!$N$10,IF(DK14&lt;0,-DK14,DK14)))))))))))))))</f>
        <v>0</v>
      </c>
      <c r="AF14" s="38">
        <f>IF(AND($B14="3/4-inch",DL14&gt;'[2]NonRes - Report'!$G$10),'[2]NonRes - Report'!$G$10,IF(AND($B14="3/4-inch",ABS(DL14)&gt;'[2]NonRes - Report'!$G$10),-'[2]NonRes - Report'!$G$10,IF(AND($B14="1-inch",DL14&gt;'[2]NonRes - Report'!$I$10),'[2]NonRes - Report'!$I$10,IF(AND($B14="1-inch",ABS(DL14)&gt;'[2]NonRes - Report'!$I$10),-'[2]NonRes - Report'!$I$10,IF(AND($B14="1 1/2-inch",DL14&gt;'[2]NonRes - Report'!$J$10),'[2]NonRes - Report'!$J$10,IF(AND($B14="1 1/2-inch",ABS(DL14)&gt;'[2]NonRes - Report'!$J$10),-'[2]NonRes - Report'!$J$10,IF(AND($B14="2-inch",DL14&gt;'[2]NonRes - Report'!$K$10),'[2]NonRes - Report'!$K$10,IF(AND($B14="2-inch",ABS(DL14)&gt;'[2]NonRes - Report'!$K$10),-'[2]NonRes - Report'!$K$10,IF(AND($B14="3-inch",DL14&gt;'[2]NonRes - Report'!$L$10),'[2]NonRes - Report'!$L$10,IF(AND($B14="3-inch",ABS(DL14)&gt;'[2]NonRes - Report'!$L$10),-'[2]NonRes - Report'!$L$10,IF(AND($B14="4-inch",DL14&gt;'[2]NonRes - Report'!$M$10),'[2]NonRes - Report'!$M$10,IF(AND($B14="4-inch",ABS(DL14)&gt;'[2]NonRes - Report'!$M$10),-'[2]NonRes - Report'!$M$10,IF(AND($B14="6-inch",DL14&gt;'[2]NonRes - Report'!$N$10),'[2]NonRes - Report'!$N$10,IF(AND($B14="6-inch",ABS(DL14)&gt;'[2]NonRes - Report'!$N$10),-'[2]NonRes - Report'!$N$10,IF(DL14&lt;0,-DL14,DL14)))))))))))))))</f>
        <v>0</v>
      </c>
      <c r="AG14" s="38">
        <f>IF(AND($B14="3/4-inch",DM14&gt;'[2]NonRes - Report'!$G$10),'[2]NonRes - Report'!$G$10,IF(AND($B14="3/4-inch",ABS(DM14)&gt;'[2]NonRes - Report'!$G$10),-'[2]NonRes - Report'!$G$10,IF(AND($B14="1-inch",DM14&gt;'[2]NonRes - Report'!$I$10),'[2]NonRes - Report'!$I$10,IF(AND($B14="1-inch",ABS(DM14)&gt;'[2]NonRes - Report'!$I$10),-'[2]NonRes - Report'!$I$10,IF(AND($B14="1 1/2-inch",DM14&gt;'[2]NonRes - Report'!$J$10),'[2]NonRes - Report'!$J$10,IF(AND($B14="1 1/2-inch",ABS(DM14)&gt;'[2]NonRes - Report'!$J$10),-'[2]NonRes - Report'!$J$10,IF(AND($B14="2-inch",DM14&gt;'[2]NonRes - Report'!$K$10),'[2]NonRes - Report'!$K$10,IF(AND($B14="2-inch",ABS(DM14)&gt;'[2]NonRes - Report'!$K$10),-'[2]NonRes - Report'!$K$10,IF(AND($B14="3-inch",DM14&gt;'[2]NonRes - Report'!$L$10),'[2]NonRes - Report'!$L$10,IF(AND($B14="3-inch",ABS(DM14)&gt;'[2]NonRes - Report'!$L$10),-'[2]NonRes - Report'!$L$10,IF(AND($B14="4-inch",DM14&gt;'[2]NonRes - Report'!$M$10),'[2]NonRes - Report'!$M$10,IF(AND($B14="4-inch",ABS(DM14)&gt;'[2]NonRes - Report'!$M$10),-'[2]NonRes - Report'!$M$10,IF(AND($B14="6-inch",DM14&gt;'[2]NonRes - Report'!$N$10),'[2]NonRes - Report'!$N$10,IF(AND($B14="6-inch",ABS(DM14)&gt;'[2]NonRes - Report'!$N$10),-'[2]NonRes - Report'!$N$10,IF(DM14&lt;0,-DM14,DM14)))))))))))))))</f>
        <v>0</v>
      </c>
      <c r="AH14" s="38">
        <f>IF(AND($B14="3/4-inch",DN14&gt;'[2]NonRes - Report'!$G$10),'[2]NonRes - Report'!$G$10,IF(AND($B14="3/4-inch",ABS(DN14)&gt;'[2]NonRes - Report'!$G$10),-'[2]NonRes - Report'!$G$10,IF(AND($B14="1-inch",DN14&gt;'[2]NonRes - Report'!$I$10),'[2]NonRes - Report'!$I$10,IF(AND($B14="1-inch",ABS(DN14)&gt;'[2]NonRes - Report'!$I$10),-'[2]NonRes - Report'!$I$10,IF(AND($B14="1 1/2-inch",DN14&gt;'[2]NonRes - Report'!$J$10),'[2]NonRes - Report'!$J$10,IF(AND($B14="1 1/2-inch",ABS(DN14)&gt;'[2]NonRes - Report'!$J$10),-'[2]NonRes - Report'!$J$10,IF(AND($B14="2-inch",DN14&gt;'[2]NonRes - Report'!$K$10),'[2]NonRes - Report'!$K$10,IF(AND($B14="2-inch",ABS(DN14)&gt;'[2]NonRes - Report'!$K$10),-'[2]NonRes - Report'!$K$10,IF(AND($B14="3-inch",DN14&gt;'[2]NonRes - Report'!$L$10),'[2]NonRes - Report'!$L$10,IF(AND($B14="3-inch",ABS(DN14)&gt;'[2]NonRes - Report'!$L$10),-'[2]NonRes - Report'!$L$10,IF(AND($B14="4-inch",DN14&gt;'[2]NonRes - Report'!$M$10),'[2]NonRes - Report'!$M$10,IF(AND($B14="4-inch",ABS(DN14)&gt;'[2]NonRes - Report'!$M$10),-'[2]NonRes - Report'!$M$10,IF(AND($B14="6-inch",DN14&gt;'[2]NonRes - Report'!$N$10),'[2]NonRes - Report'!$N$10,IF(AND($B14="6-inch",ABS(DN14)&gt;'[2]NonRes - Report'!$N$10),-'[2]NonRes - Report'!$N$10,IF(DN14&lt;0,-DN14,DN14)))))))))))))))</f>
        <v>0</v>
      </c>
      <c r="AI14" s="38">
        <f>IF(AND($B14="3/4-inch",DO14&gt;'[2]NonRes - Report'!$G$10),'[2]NonRes - Report'!$G$10,IF(AND($B14="3/4-inch",ABS(DO14)&gt;'[2]NonRes - Report'!$G$10),-'[2]NonRes - Report'!$G$10,IF(AND($B14="1-inch",DO14&gt;'[2]NonRes - Report'!$I$10),'[2]NonRes - Report'!$I$10,IF(AND($B14="1-inch",ABS(DO14)&gt;'[2]NonRes - Report'!$I$10),-'[2]NonRes - Report'!$I$10,IF(AND($B14="1 1/2-inch",DO14&gt;'[2]NonRes - Report'!$J$10),'[2]NonRes - Report'!$J$10,IF(AND($B14="1 1/2-inch",ABS(DO14)&gt;'[2]NonRes - Report'!$J$10),-'[2]NonRes - Report'!$J$10,IF(AND($B14="2-inch",DO14&gt;'[2]NonRes - Report'!$K$10),'[2]NonRes - Report'!$K$10,IF(AND($B14="2-inch",ABS(DO14)&gt;'[2]NonRes - Report'!$K$10),-'[2]NonRes - Report'!$K$10,IF(AND($B14="3-inch",DO14&gt;'[2]NonRes - Report'!$L$10),'[2]NonRes - Report'!$L$10,IF(AND($B14="3-inch",ABS(DO14)&gt;'[2]NonRes - Report'!$L$10),-'[2]NonRes - Report'!$L$10,IF(AND($B14="4-inch",DO14&gt;'[2]NonRes - Report'!$M$10),'[2]NonRes - Report'!$M$10,IF(AND($B14="4-inch",ABS(DO14)&gt;'[2]NonRes - Report'!$M$10),-'[2]NonRes - Report'!$M$10,IF(AND($B14="6-inch",DO14&gt;'[2]NonRes - Report'!$N$10),'[2]NonRes - Report'!$N$10,IF(AND($B14="6-inch",ABS(DO14)&gt;'[2]NonRes - Report'!$N$10),-'[2]NonRes - Report'!$N$10,IF(DO14&lt;0,-DO14,DO14)))))))))))))))</f>
        <v>0</v>
      </c>
      <c r="AJ14" s="38">
        <f>IF(AND($B14="3/4-inch",DP14&gt;'[2]NonRes - Report'!$G$10),'[2]NonRes - Report'!$G$10,IF(AND($B14="3/4-inch",ABS(DP14)&gt;'[2]NonRes - Report'!$G$10),-'[2]NonRes - Report'!$G$10,IF(AND($B14="1-inch",DP14&gt;'[2]NonRes - Report'!$I$10),'[2]NonRes - Report'!$I$10,IF(AND($B14="1-inch",ABS(DP14)&gt;'[2]NonRes - Report'!$I$10),-'[2]NonRes - Report'!$I$10,IF(AND($B14="1 1/2-inch",DP14&gt;'[2]NonRes - Report'!$J$10),'[2]NonRes - Report'!$J$10,IF(AND($B14="1 1/2-inch",ABS(DP14)&gt;'[2]NonRes - Report'!$J$10),-'[2]NonRes - Report'!$J$10,IF(AND($B14="2-inch",DP14&gt;'[2]NonRes - Report'!$K$10),'[2]NonRes - Report'!$K$10,IF(AND($B14="2-inch",ABS(DP14)&gt;'[2]NonRes - Report'!$K$10),-'[2]NonRes - Report'!$K$10,IF(AND($B14="3-inch",DP14&gt;'[2]NonRes - Report'!$L$10),'[2]NonRes - Report'!$L$10,IF(AND($B14="3-inch",ABS(DP14)&gt;'[2]NonRes - Report'!$L$10),-'[2]NonRes - Report'!$L$10,IF(AND($B14="4-inch",DP14&gt;'[2]NonRes - Report'!$M$10),'[2]NonRes - Report'!$M$10,IF(AND($B14="4-inch",ABS(DP14)&gt;'[2]NonRes - Report'!$M$10),-'[2]NonRes - Report'!$M$10,IF(AND($B14="6-inch",DP14&gt;'[2]NonRes - Report'!$N$10),'[2]NonRes - Report'!$N$10,IF(AND($B14="6-inch",ABS(DP14)&gt;'[2]NonRes - Report'!$N$10),-'[2]NonRes - Report'!$N$10,IF(DP14&lt;0,-DP14,DP14)))))))))))))))</f>
        <v>0</v>
      </c>
      <c r="AK14" s="38">
        <f>IF(AND($B14="3/4-inch",DQ14&gt;'[2]NonRes - Report'!$G$10),'[2]NonRes - Report'!$G$10,IF(AND($B14="3/4-inch",ABS(DQ14)&gt;'[2]NonRes - Report'!$G$10),-'[2]NonRes - Report'!$G$10,IF(AND($B14="1-inch",DQ14&gt;'[2]NonRes - Report'!$I$10),'[2]NonRes - Report'!$I$10,IF(AND($B14="1-inch",ABS(DQ14)&gt;'[2]NonRes - Report'!$I$10),-'[2]NonRes - Report'!$I$10,IF(AND($B14="1 1/2-inch",DQ14&gt;'[2]NonRes - Report'!$J$10),'[2]NonRes - Report'!$J$10,IF(AND($B14="1 1/2-inch",ABS(DQ14)&gt;'[2]NonRes - Report'!$J$10),-'[2]NonRes - Report'!$J$10,IF(AND($B14="2-inch",DQ14&gt;'[2]NonRes - Report'!$K$10),'[2]NonRes - Report'!$K$10,IF(AND($B14="2-inch",ABS(DQ14)&gt;'[2]NonRes - Report'!$K$10),-'[2]NonRes - Report'!$K$10,IF(AND($B14="3-inch",DQ14&gt;'[2]NonRes - Report'!$L$10),'[2]NonRes - Report'!$L$10,IF(AND($B14="3-inch",ABS(DQ14)&gt;'[2]NonRes - Report'!$L$10),-'[2]NonRes - Report'!$L$10,IF(AND($B14="4-inch",DQ14&gt;'[2]NonRes - Report'!$M$10),'[2]NonRes - Report'!$M$10,IF(AND($B14="4-inch",ABS(DQ14)&gt;'[2]NonRes - Report'!$M$10),-'[2]NonRes - Report'!$M$10,IF(AND($B14="6-inch",DQ14&gt;'[2]NonRes - Report'!$N$10),'[2]NonRes - Report'!$N$10,IF(AND($B14="6-inch",ABS(DQ14)&gt;'[2]NonRes - Report'!$N$10),-'[2]NonRes - Report'!$N$10,IF(DQ14&lt;0,-DQ14,DQ14)))))))))))))))</f>
        <v>0</v>
      </c>
      <c r="AL14" s="38">
        <f>IF(AND($B14="3/4-inch",DR14&gt;'[2]NonRes - Report'!$G$10),'[2]NonRes - Report'!$G$10,IF(AND($B14="3/4-inch",ABS(DR14)&gt;'[2]NonRes - Report'!$G$10),-'[2]NonRes - Report'!$G$10,IF(AND($B14="1-inch",DR14&gt;'[2]NonRes - Report'!$I$10),'[2]NonRes - Report'!$I$10,IF(AND($B14="1-inch",ABS(DR14)&gt;'[2]NonRes - Report'!$I$10),-'[2]NonRes - Report'!$I$10,IF(AND($B14="1 1/2-inch",DR14&gt;'[2]NonRes - Report'!$J$10),'[2]NonRes - Report'!$J$10,IF(AND($B14="1 1/2-inch",ABS(DR14)&gt;'[2]NonRes - Report'!$J$10),-'[2]NonRes - Report'!$J$10,IF(AND($B14="2-inch",DR14&gt;'[2]NonRes - Report'!$K$10),'[2]NonRes - Report'!$K$10,IF(AND($B14="2-inch",ABS(DR14)&gt;'[2]NonRes - Report'!$K$10),-'[2]NonRes - Report'!$K$10,IF(AND($B14="3-inch",DR14&gt;'[2]NonRes - Report'!$L$10),'[2]NonRes - Report'!$L$10,IF(AND($B14="3-inch",ABS(DR14)&gt;'[2]NonRes - Report'!$L$10),-'[2]NonRes - Report'!$L$10,IF(AND($B14="4-inch",DR14&gt;'[2]NonRes - Report'!$M$10),'[2]NonRes - Report'!$M$10,IF(AND($B14="4-inch",ABS(DR14)&gt;'[2]NonRes - Report'!$M$10),-'[2]NonRes - Report'!$M$10,IF(AND($B14="6-inch",DR14&gt;'[2]NonRes - Report'!$N$10),'[2]NonRes - Report'!$N$10,IF(AND($B14="6-inch",ABS(DR14)&gt;'[2]NonRes - Report'!$N$10),-'[2]NonRes - Report'!$N$10,IF(DR14&lt;0,-DR14,DR14)))))))))))))))</f>
        <v>0</v>
      </c>
      <c r="AM14" s="38">
        <f>IF(AND($B14="3/4-inch",DS14&gt;'[2]NonRes - Report'!$G$10),'[2]NonRes - Report'!$G$10,IF(AND($B14="3/4-inch",ABS(DS14)&gt;'[2]NonRes - Report'!$G$10),-'[2]NonRes - Report'!$G$10,IF(AND($B14="1-inch",DS14&gt;'[2]NonRes - Report'!$I$10),'[2]NonRes - Report'!$I$10,IF(AND($B14="1-inch",ABS(DS14)&gt;'[2]NonRes - Report'!$I$10),-'[2]NonRes - Report'!$I$10,IF(AND($B14="1 1/2-inch",DS14&gt;'[2]NonRes - Report'!$J$10),'[2]NonRes - Report'!$J$10,IF(AND($B14="1 1/2-inch",ABS(DS14)&gt;'[2]NonRes - Report'!$J$10),-'[2]NonRes - Report'!$J$10,IF(AND($B14="2-inch",DS14&gt;'[2]NonRes - Report'!$K$10),'[2]NonRes - Report'!$K$10,IF(AND($B14="2-inch",ABS(DS14)&gt;'[2]NonRes - Report'!$K$10),-'[2]NonRes - Report'!$K$10,IF(AND($B14="3-inch",DS14&gt;'[2]NonRes - Report'!$L$10),'[2]NonRes - Report'!$L$10,IF(AND($B14="3-inch",ABS(DS14)&gt;'[2]NonRes - Report'!$L$10),-'[2]NonRes - Report'!$L$10,IF(AND($B14="4-inch",DS14&gt;'[2]NonRes - Report'!$M$10),'[2]NonRes - Report'!$M$10,IF(AND($B14="4-inch",ABS(DS14)&gt;'[2]NonRes - Report'!$M$10),-'[2]NonRes - Report'!$M$10,IF(AND($B14="6-inch",DS14&gt;'[2]NonRes - Report'!$N$10),'[2]NonRes - Report'!$N$10,IF(AND($B14="6-inch",ABS(DS14)&gt;'[2]NonRes - Report'!$N$10),-'[2]NonRes - Report'!$N$10,IF(DS14&lt;0,-DS14,DS14)))))))))))))))</f>
        <v>0</v>
      </c>
      <c r="AN14" s="38">
        <f>IF(AND($B14="3/4-inch",DT14&gt;'[2]NonRes - Report'!$G$10),'[2]NonRes - Report'!$G$10,IF(AND($B14="3/4-inch",ABS(DT14)&gt;'[2]NonRes - Report'!$G$10),-'[2]NonRes - Report'!$G$10,IF(AND($B14="1-inch",DT14&gt;'[2]NonRes - Report'!$I$10),'[2]NonRes - Report'!$I$10,IF(AND($B14="1-inch",ABS(DT14)&gt;'[2]NonRes - Report'!$I$10),-'[2]NonRes - Report'!$I$10,IF(AND($B14="1 1/2-inch",DT14&gt;'[2]NonRes - Report'!$J$10),'[2]NonRes - Report'!$J$10,IF(AND($B14="1 1/2-inch",ABS(DT14)&gt;'[2]NonRes - Report'!$J$10),-'[2]NonRes - Report'!$J$10,IF(AND($B14="2-inch",DT14&gt;'[2]NonRes - Report'!$K$10),'[2]NonRes - Report'!$K$10,IF(AND($B14="2-inch",ABS(DT14)&gt;'[2]NonRes - Report'!$K$10),-'[2]NonRes - Report'!$K$10,IF(AND($B14="3-inch",DT14&gt;'[2]NonRes - Report'!$L$10),'[2]NonRes - Report'!$L$10,IF(AND($B14="3-inch",ABS(DT14)&gt;'[2]NonRes - Report'!$L$10),-'[2]NonRes - Report'!$L$10,IF(AND($B14="4-inch",DT14&gt;'[2]NonRes - Report'!$M$10),'[2]NonRes - Report'!$M$10,IF(AND($B14="4-inch",ABS(DT14)&gt;'[2]NonRes - Report'!$M$10),-'[2]NonRes - Report'!$M$10,IF(AND($B14="6-inch",DT14&gt;'[2]NonRes - Report'!$N$10),'[2]NonRes - Report'!$N$10,IF(AND($B14="6-inch",ABS(DT14)&gt;'[2]NonRes - Report'!$N$10),-'[2]NonRes - Report'!$N$10,IF(DT14&lt;0,-DT14,DT14)))))))))))))))</f>
        <v>0</v>
      </c>
      <c r="AO14" s="39">
        <f>IF(AND($B14="3/4-inch",DU14&gt;'[2]NonRes - Report'!$G$10),'[2]NonRes - Report'!$G$10,IF(AND($B14="3/4-inch",ABS(DU14)&gt;'[2]NonRes - Report'!$G$10),-'[2]NonRes - Report'!$G$10,IF(AND($B14="1-inch",DU14&gt;'[2]NonRes - Report'!$I$10),'[2]NonRes - Report'!$I$10,IF(AND($B14="1-inch",ABS(DU14)&gt;'[2]NonRes - Report'!$I$10),-'[2]NonRes - Report'!$I$10,IF(AND($B14="1 1/2-inch",DU14&gt;'[2]NonRes - Report'!$J$10),'[2]NonRes - Report'!$J$10,IF(AND($B14="1 1/2-inch",ABS(DU14)&gt;'[2]NonRes - Report'!$J$10),-'[2]NonRes - Report'!$J$10,IF(AND($B14="2-inch",DU14&gt;'[2]NonRes - Report'!$K$10),'[2]NonRes - Report'!$K$10,IF(AND($B14="2-inch",ABS(DU14)&gt;'[2]NonRes - Report'!$K$10),-'[2]NonRes - Report'!$K$10,IF(AND($B14="3-inch",DU14&gt;'[2]NonRes - Report'!$L$10),'[2]NonRes - Report'!$L$10,IF(AND($B14="3-inch",ABS(DU14)&gt;'[2]NonRes - Report'!$L$10),-'[2]NonRes - Report'!$L$10,IF(AND($B14="4-inch",DU14&gt;'[2]NonRes - Report'!$M$10),'[2]NonRes - Report'!$M$10,IF(AND($B14="4-inch",ABS(DU14)&gt;'[2]NonRes - Report'!$M$10),-'[2]NonRes - Report'!$M$10,IF(AND($B14="6-inch",DU14&gt;'[2]NonRes - Report'!$N$10),'[2]NonRes - Report'!$N$10,IF(AND($B14="6-inch",ABS(DU14)&gt;'[2]NonRes - Report'!$N$10),-'[2]NonRes - Report'!$N$10,IF(DU14&lt;0,-DU14,DU14)))))))))))))))</f>
        <v>0</v>
      </c>
      <c r="AP14" s="40">
        <f>IF(AND($B14="3/4-inch",DJ14&gt;'[2]NonRes - Report'!$G$10),('[2]NonRes - Report'!$G$10/'[2]NonRes - Report'!$I$22*'[2]NonRes - Report'!$E$10),IF(AND($B14="1-inch",DJ14&gt;'[2]NonRes - Report'!$I$10),('[2]NonRes - Report'!$I$10/'[2]NonRes - Report'!$I$22*'[2]NonRes - Report'!$E$10),IF(AND($B14="1 1/2-inch",DJ14&gt;'[2]NonRes - Report'!$J$10),('[2]NonRes - Report'!$J$10/'[2]NonRes - Report'!$I$22*'[2]NonRes - Report'!$E$10),IF(AND($B14="2-inch",DJ14&gt;'[2]NonRes - Report'!$K$10),('[2]NonRes - Report'!$K$10/'[2]NonRes - Report'!$I$22*'[2]NonRes - Report'!$E$10),IF(AND($B14="3-inch",DJ14&gt;'[2]NonRes - Report'!$L$10),('[2]NonRes - Report'!$L$10/'[2]NonRes - Report'!$I$22*'[2]NonRes - Report'!$E$10),IF(AND($B14="4-inch",DJ14&gt;'[2]NonRes - Report'!$M$10),('[2]NonRes - Report'!$M$10/'[2]NonRes - Report'!$I$22*'[2]NonRes - Report'!$E$10),IF(AND($B14="6-inch",DJ14&gt;'[2]NonRes - Report'!$N$10),('[2]NonRes - Report'!$N$10/'[2]NonRes - Report'!$I$22*'[2]NonRes - Report'!$E$10),AD14/'[2]NonRes - Report'!$I$22*'[2]NonRes - Report'!$E$10)))))))</f>
        <v>0</v>
      </c>
      <c r="AQ14" s="40">
        <f>IF(AND($B14="3/4-inch",DK14&gt;'[2]NonRes - Report'!$G$10),('[2]NonRes - Report'!$G$10/'[2]NonRes - Report'!$I$22*'[2]NonRes - Report'!$E$10),IF(AND($B14="1-inch",DK14&gt;'[2]NonRes - Report'!$I$10),('[2]NonRes - Report'!$I$10/'[2]NonRes - Report'!$I$22*'[2]NonRes - Report'!$E$10),IF(AND($B14="1 1/2-inch",DK14&gt;'[2]NonRes - Report'!$J$10),('[2]NonRes - Report'!$J$10/'[2]NonRes - Report'!$I$22*'[2]NonRes - Report'!$E$10),IF(AND($B14="2-inch",DK14&gt;'[2]NonRes - Report'!$K$10),('[2]NonRes - Report'!$K$10/'[2]NonRes - Report'!$I$22*'[2]NonRes - Report'!$E$10),IF(AND($B14="3-inch",DK14&gt;'[2]NonRes - Report'!$L$10),('[2]NonRes - Report'!$L$10/'[2]NonRes - Report'!$I$22*'[2]NonRes - Report'!$E$10),IF(AND($B14="4-inch",DK14&gt;'[2]NonRes - Report'!$M$10),('[2]NonRes - Report'!$M$10/'[2]NonRes - Report'!$I$22*'[2]NonRes - Report'!$E$10),IF(AND($B14="6-inch",DK14&gt;'[2]NonRes - Report'!$N$10),('[2]NonRes - Report'!$N$10/'[2]NonRes - Report'!$I$22*'[2]NonRes - Report'!$E$10),AE14/'[2]NonRes - Report'!$I$22*'[2]NonRes - Report'!$E$10)))))))</f>
        <v>0</v>
      </c>
      <c r="AR14" s="40">
        <f>IF(AND($B14="3/4-inch",DL14&gt;'[2]NonRes - Report'!$G$10),('[2]NonRes - Report'!$G$10/'[2]NonRes - Report'!$I$22*'[2]NonRes - Report'!$E$10),IF(AND($B14="1-inch",DL14&gt;'[2]NonRes - Report'!$I$10),('[2]NonRes - Report'!$I$10/'[2]NonRes - Report'!$I$22*'[2]NonRes - Report'!$E$10),IF(AND($B14="1 1/2-inch",DL14&gt;'[2]NonRes - Report'!$J$10),('[2]NonRes - Report'!$J$10/'[2]NonRes - Report'!$I$22*'[2]NonRes - Report'!$E$10),IF(AND($B14="2-inch",DL14&gt;'[2]NonRes - Report'!$K$10),('[2]NonRes - Report'!$K$10/'[2]NonRes - Report'!$I$22*'[2]NonRes - Report'!$E$10),IF(AND($B14="3-inch",DL14&gt;'[2]NonRes - Report'!$L$10),('[2]NonRes - Report'!$L$10/'[2]NonRes - Report'!$I$22*'[2]NonRes - Report'!$E$10),IF(AND($B14="4-inch",DL14&gt;'[2]NonRes - Report'!$M$10),('[2]NonRes - Report'!$M$10/'[2]NonRes - Report'!$I$22*'[2]NonRes - Report'!$E$10),IF(AND($B14="6-inch",DL14&gt;'[2]NonRes - Report'!$N$10),('[2]NonRes - Report'!$N$10/'[2]NonRes - Report'!$I$22*'[2]NonRes - Report'!$E$10),AF14/'[2]NonRes - Report'!$I$22*'[2]NonRes - Report'!$E$10)))))))</f>
        <v>0</v>
      </c>
      <c r="AS14" s="40">
        <f>IF(AND($B14="3/4-inch",DM14&gt;'[2]NonRes - Report'!$G$10),('[2]NonRes - Report'!$G$10/'[2]NonRes - Report'!$I$22*'[2]NonRes - Report'!$E$10),IF(AND($B14="1-inch",DM14&gt;'[2]NonRes - Report'!$I$10),('[2]NonRes - Report'!$I$10/'[2]NonRes - Report'!$I$22*'[2]NonRes - Report'!$E$10),IF(AND($B14="1 1/2-inch",DM14&gt;'[2]NonRes - Report'!$J$10),('[2]NonRes - Report'!$J$10/'[2]NonRes - Report'!$I$22*'[2]NonRes - Report'!$E$10),IF(AND($B14="2-inch",DM14&gt;'[2]NonRes - Report'!$K$10),('[2]NonRes - Report'!$K$10/'[2]NonRes - Report'!$I$22*'[2]NonRes - Report'!$E$10),IF(AND($B14="3-inch",DM14&gt;'[2]NonRes - Report'!$L$10),('[2]NonRes - Report'!$L$10/'[2]NonRes - Report'!$I$22*'[2]NonRes - Report'!$E$10),IF(AND($B14="4-inch",DM14&gt;'[2]NonRes - Report'!$M$10),('[2]NonRes - Report'!$M$10/'[2]NonRes - Report'!$I$22*'[2]NonRes - Report'!$E$10),IF(AND($B14="6-inch",DM14&gt;'[2]NonRes - Report'!$N$10),('[2]NonRes - Report'!$N$10/'[2]NonRes - Report'!$I$22*'[2]NonRes - Report'!$E$10),AG14/'[2]NonRes - Report'!$I$22*'[2]NonRes - Report'!$E$10)))))))</f>
        <v>0</v>
      </c>
      <c r="AT14" s="40">
        <f>IF(AND($B14="3/4-inch",DN14&gt;'[2]NonRes - Report'!$G$10),('[2]NonRes - Report'!$G$10/'[2]NonRes - Report'!$I$22*'[2]NonRes - Report'!$E$10),IF(AND($B14="1-inch",DN14&gt;'[2]NonRes - Report'!$I$10),('[2]NonRes - Report'!$I$10/'[2]NonRes - Report'!$I$22*'[2]NonRes - Report'!$E$10),IF(AND($B14="1 1/2-inch",DN14&gt;'[2]NonRes - Report'!$J$10),('[2]NonRes - Report'!$J$10/'[2]NonRes - Report'!$I$22*'[2]NonRes - Report'!$E$10),IF(AND($B14="2-inch",DN14&gt;'[2]NonRes - Report'!$K$10),('[2]NonRes - Report'!$K$10/'[2]NonRes - Report'!$I$22*'[2]NonRes - Report'!$E$10),IF(AND($B14="3-inch",DN14&gt;'[2]NonRes - Report'!$L$10),('[2]NonRes - Report'!$L$10/'[2]NonRes - Report'!$I$22*'[2]NonRes - Report'!$E$10),IF(AND($B14="4-inch",DN14&gt;'[2]NonRes - Report'!$M$10),('[2]NonRes - Report'!$M$10/'[2]NonRes - Report'!$I$22*'[2]NonRes - Report'!$E$10),IF(AND($B14="6-inch",DN14&gt;'[2]NonRes - Report'!$N$10),('[2]NonRes - Report'!$N$10/'[2]NonRes - Report'!$I$22*'[2]NonRes - Report'!$E$10),AH14/'[2]NonRes - Report'!$I$22*'[2]NonRes - Report'!$E$10)))))))</f>
        <v>0</v>
      </c>
      <c r="AU14" s="40">
        <f>IF(AND($B14="3/4-inch",DO14&gt;'[2]NonRes - Report'!$G$10),('[2]NonRes - Report'!$G$10/'[2]NonRes - Report'!$I$22*'[2]NonRes - Report'!$E$10),IF(AND($B14="1-inch",DO14&gt;'[2]NonRes - Report'!$I$10),('[2]NonRes - Report'!$I$10/'[2]NonRes - Report'!$I$22*'[2]NonRes - Report'!$E$10),IF(AND($B14="1 1/2-inch",DO14&gt;'[2]NonRes - Report'!$J$10),('[2]NonRes - Report'!$J$10/'[2]NonRes - Report'!$I$22*'[2]NonRes - Report'!$E$10),IF(AND($B14="2-inch",DO14&gt;'[2]NonRes - Report'!$K$10),('[2]NonRes - Report'!$K$10/'[2]NonRes - Report'!$I$22*'[2]NonRes - Report'!$E$10),IF(AND($B14="3-inch",DO14&gt;'[2]NonRes - Report'!$L$10),('[2]NonRes - Report'!$L$10/'[2]NonRes - Report'!$I$22*'[2]NonRes - Report'!$E$10),IF(AND($B14="4-inch",DO14&gt;'[2]NonRes - Report'!$M$10),('[2]NonRes - Report'!$M$10/'[2]NonRes - Report'!$I$22*'[2]NonRes - Report'!$E$10),IF(AND($B14="6-inch",DO14&gt;'[2]NonRes - Report'!$N$10),('[2]NonRes - Report'!$N$10/'[2]NonRes - Report'!$I$22*'[2]NonRes - Report'!$E$10),AI14/'[2]NonRes - Report'!$I$22*'[2]NonRes - Report'!$E$10)))))))</f>
        <v>0</v>
      </c>
      <c r="AV14" s="40">
        <f>IF(AND($B14="3/4-inch",DP14&gt;'[2]NonRes - Report'!$G$10),('[2]NonRes - Report'!$G$10/'[2]NonRes - Report'!$I$22*'[2]NonRes - Report'!$E$10),IF(AND($B14="1-inch",DP14&gt;'[2]NonRes - Report'!$I$10),('[2]NonRes - Report'!$I$10/'[2]NonRes - Report'!$I$22*'[2]NonRes - Report'!$E$10),IF(AND($B14="1 1/2-inch",DP14&gt;'[2]NonRes - Report'!$J$10),('[2]NonRes - Report'!$J$10/'[2]NonRes - Report'!$I$22*'[2]NonRes - Report'!$E$10),IF(AND($B14="2-inch",DP14&gt;'[2]NonRes - Report'!$K$10),('[2]NonRes - Report'!$K$10/'[2]NonRes - Report'!$I$22*'[2]NonRes - Report'!$E$10),IF(AND($B14="3-inch",DP14&gt;'[2]NonRes - Report'!$L$10),('[2]NonRes - Report'!$L$10/'[2]NonRes - Report'!$I$22*'[2]NonRes - Report'!$E$10),IF(AND($B14="4-inch",DP14&gt;'[2]NonRes - Report'!$M$10),('[2]NonRes - Report'!$M$10/'[2]NonRes - Report'!$I$22*'[2]NonRes - Report'!$E$10),IF(AND($B14="6-inch",DP14&gt;'[2]NonRes - Report'!$N$10),('[2]NonRes - Report'!$N$10/'[2]NonRes - Report'!$I$22*'[2]NonRes - Report'!$E$10),AJ14/'[2]NonRes - Report'!$I$22*'[2]NonRes - Report'!$E$10)))))))</f>
        <v>0</v>
      </c>
      <c r="AW14" s="40">
        <f>IF(AND($B14="3/4-inch",DQ14&gt;'[2]NonRes - Report'!$G$10),('[2]NonRes - Report'!$G$10/'[2]NonRes - Report'!$I$22*'[2]NonRes - Report'!$E$10),IF(AND($B14="1-inch",DQ14&gt;'[2]NonRes - Report'!$I$10),('[2]NonRes - Report'!$I$10/'[2]NonRes - Report'!$I$22*'[2]NonRes - Report'!$E$10),IF(AND($B14="1 1/2-inch",DQ14&gt;'[2]NonRes - Report'!$J$10),('[2]NonRes - Report'!$J$10/'[2]NonRes - Report'!$I$22*'[2]NonRes - Report'!$E$10),IF(AND($B14="2-inch",DQ14&gt;'[2]NonRes - Report'!$K$10),('[2]NonRes - Report'!$K$10/'[2]NonRes - Report'!$I$22*'[2]NonRes - Report'!$E$10),IF(AND($B14="3-inch",DQ14&gt;'[2]NonRes - Report'!$L$10),('[2]NonRes - Report'!$L$10/'[2]NonRes - Report'!$I$22*'[2]NonRes - Report'!$E$10),IF(AND($B14="4-inch",DQ14&gt;'[2]NonRes - Report'!$M$10),('[2]NonRes - Report'!$M$10/'[2]NonRes - Report'!$I$22*'[2]NonRes - Report'!$E$10),IF(AND($B14="6-inch",DQ14&gt;'[2]NonRes - Report'!$N$10),('[2]NonRes - Report'!$N$10/'[2]NonRes - Report'!$I$22*'[2]NonRes - Report'!$E$10),AK14/'[2]NonRes - Report'!$I$22*'[2]NonRes - Report'!$E$10)))))))</f>
        <v>0</v>
      </c>
      <c r="AX14" s="40">
        <f>IF(AND($B14="3/4-inch",DR14&gt;'[2]NonRes - Report'!$G$10),('[2]NonRes - Report'!$G$10/'[2]NonRes - Report'!$I$22*'[2]NonRes - Report'!$E$10),IF(AND($B14="1-inch",DR14&gt;'[2]NonRes - Report'!$I$10),('[2]NonRes - Report'!$I$10/'[2]NonRes - Report'!$I$22*'[2]NonRes - Report'!$E$10),IF(AND($B14="1 1/2-inch",DR14&gt;'[2]NonRes - Report'!$J$10),('[2]NonRes - Report'!$J$10/'[2]NonRes - Report'!$I$22*'[2]NonRes - Report'!$E$10),IF(AND($B14="2-inch",DR14&gt;'[2]NonRes - Report'!$K$10),('[2]NonRes - Report'!$K$10/'[2]NonRes - Report'!$I$22*'[2]NonRes - Report'!$E$10),IF(AND($B14="3-inch",DR14&gt;'[2]NonRes - Report'!$L$10),('[2]NonRes - Report'!$L$10/'[2]NonRes - Report'!$I$22*'[2]NonRes - Report'!$E$10),IF(AND($B14="4-inch",DR14&gt;'[2]NonRes - Report'!$M$10),('[2]NonRes - Report'!$M$10/'[2]NonRes - Report'!$I$22*'[2]NonRes - Report'!$E$10),IF(AND($B14="6-inch",DR14&gt;'[2]NonRes - Report'!$N$10),('[2]NonRes - Report'!$N$10/'[2]NonRes - Report'!$I$22*'[2]NonRes - Report'!$E$10),AL14/'[2]NonRes - Report'!$I$22*'[2]NonRes - Report'!$E$10)))))))</f>
        <v>0</v>
      </c>
      <c r="AY14" s="40">
        <f>IF(AND($B14="3/4-inch",DS14&gt;'[2]NonRes - Report'!$G$10),('[2]NonRes - Report'!$G$10/'[2]NonRes - Report'!$I$22*'[2]NonRes - Report'!$E$10),IF(AND($B14="1-inch",DS14&gt;'[2]NonRes - Report'!$I$10),('[2]NonRes - Report'!$I$10/'[2]NonRes - Report'!$I$22*'[2]NonRes - Report'!$E$10),IF(AND($B14="1 1/2-inch",DS14&gt;'[2]NonRes - Report'!$J$10),('[2]NonRes - Report'!$J$10/'[2]NonRes - Report'!$I$22*'[2]NonRes - Report'!$E$10),IF(AND($B14="2-inch",DS14&gt;'[2]NonRes - Report'!$K$10),('[2]NonRes - Report'!$K$10/'[2]NonRes - Report'!$I$22*'[2]NonRes - Report'!$E$10),IF(AND($B14="3-inch",DS14&gt;'[2]NonRes - Report'!$L$10),('[2]NonRes - Report'!$L$10/'[2]NonRes - Report'!$I$22*'[2]NonRes - Report'!$E$10),IF(AND($B14="4-inch",DS14&gt;'[2]NonRes - Report'!$M$10),('[2]NonRes - Report'!$M$10/'[2]NonRes - Report'!$I$22*'[2]NonRes - Report'!$E$10),IF(AND($B14="6-inch",DS14&gt;'[2]NonRes - Report'!$N$10),('[2]NonRes - Report'!$N$10/'[2]NonRes - Report'!$I$22*'[2]NonRes - Report'!$E$10),AM14/'[2]NonRes - Report'!$I$22*'[2]NonRes - Report'!$E$10)))))))</f>
        <v>0</v>
      </c>
      <c r="AZ14" s="40">
        <f>IF(AND($B14="3/4-inch",DT14&gt;'[2]NonRes - Report'!$G$10),('[2]NonRes - Report'!$G$10/'[2]NonRes - Report'!$I$22*'[2]NonRes - Report'!$E$10),IF(AND($B14="1-inch",DT14&gt;'[2]NonRes - Report'!$I$10),('[2]NonRes - Report'!$I$10/'[2]NonRes - Report'!$I$22*'[2]NonRes - Report'!$E$10),IF(AND($B14="1 1/2-inch",DT14&gt;'[2]NonRes - Report'!$J$10),('[2]NonRes - Report'!$J$10/'[2]NonRes - Report'!$I$22*'[2]NonRes - Report'!$E$10),IF(AND($B14="2-inch",DT14&gt;'[2]NonRes - Report'!$K$10),('[2]NonRes - Report'!$K$10/'[2]NonRes - Report'!$I$22*'[2]NonRes - Report'!$E$10),IF(AND($B14="3-inch",DT14&gt;'[2]NonRes - Report'!$L$10),('[2]NonRes - Report'!$L$10/'[2]NonRes - Report'!$I$22*'[2]NonRes - Report'!$E$10),IF(AND($B14="4-inch",DT14&gt;'[2]NonRes - Report'!$M$10),('[2]NonRes - Report'!$M$10/'[2]NonRes - Report'!$I$22*'[2]NonRes - Report'!$E$10),IF(AND($B14="6-inch",DT14&gt;'[2]NonRes - Report'!$N$10),('[2]NonRes - Report'!$N$10/'[2]NonRes - Report'!$I$22*'[2]NonRes - Report'!$E$10),AN14/'[2]NonRes - Report'!$I$22*'[2]NonRes - Report'!$E$10)))))))</f>
        <v>0</v>
      </c>
      <c r="BA14" s="41">
        <f>IF(AND($B14="3/4-inch",DU14&gt;'[2]NonRes - Report'!$G$10),('[2]NonRes - Report'!$G$10/'[2]NonRes - Report'!$I$22*'[2]NonRes - Report'!$E$10),IF(AND($B14="1-inch",DU14&gt;'[2]NonRes - Report'!$I$10),('[2]NonRes - Report'!$I$10/'[2]NonRes - Report'!$I$22*'[2]NonRes - Report'!$E$10),IF(AND($B14="1 1/2-inch",DU14&gt;'[2]NonRes - Report'!$J$10),('[2]NonRes - Report'!$J$10/'[2]NonRes - Report'!$I$22*'[2]NonRes - Report'!$E$10),IF(AND($B14="2-inch",DU14&gt;'[2]NonRes - Report'!$K$10),('[2]NonRes - Report'!$K$10/'[2]NonRes - Report'!$I$22*'[2]NonRes - Report'!$E$10),IF(AND($B14="3-inch",DU14&gt;'[2]NonRes - Report'!$L$10),('[2]NonRes - Report'!$L$10/'[2]NonRes - Report'!$I$22*'[2]NonRes - Report'!$E$10),IF(AND($B14="4-inch",DU14&gt;'[2]NonRes - Report'!$M$10),('[2]NonRes - Report'!$M$10/'[2]NonRes - Report'!$I$22*'[2]NonRes - Report'!$E$10),IF(AND($B14="6-inch",DU14&gt;'[2]NonRes - Report'!$N$10),('[2]NonRes - Report'!$N$10/'[2]NonRes - Report'!$I$22*'[2]NonRes - Report'!$E$10),AO14/'[2]NonRes - Report'!$I$22*'[2]NonRes - Report'!$E$10)))))))</f>
        <v>0</v>
      </c>
      <c r="BB14" s="38">
        <f>IF(AND($B14="3/4-inch",DJ14&gt;'[2]NonRes - Report'!$G$12),('[2]NonRes - Report'!$G$12-'[2]NonRes - Report'!$G$10),IF(AND($B14="3/4-inch",ABS(DJ14)&gt;'[2]NonRes - Report'!$G$12),-('[2]NonRes - Report'!$G$12-'[2]NonRes - Report'!$G$10),IF(AND($B14="1-inch",DJ14&gt;'[2]NonRes - Report'!$I$12),('[2]NonRes - Report'!$I$12-'[2]NonRes - Report'!$I$10),IF(AND($B14="1-inch",ABS(DJ14)&gt;'[2]NonRes - Report'!$I$12),-('[2]NonRes - Report'!$I$12-'[2]NonRes - Report'!$I$10),IF(AND($B14="1 1/2-inch",DJ14&gt;'[2]NonRes - Report'!$J$12),('[2]NonRes - Report'!$J$12-'[2]NonRes - Report'!$J$10),IF(AND($B14="1 1/2-inch",ABS(DJ14)&gt;'[2]NonRes - Report'!$J$12),-('[2]NonRes - Report'!$J$12-'[2]NonRes - Report'!$J$10),IF(AND($B14="2-inch",DJ14&gt;'[2]NonRes - Report'!$K$12),('[2]NonRes - Report'!$K$12-'[2]NonRes - Report'!$K$10),IF(AND($B14="2-inch",ABS(DJ14)&gt;'[2]NonRes - Report'!$K$12),-('[2]NonRes - Report'!$K$12-'[2]NonRes - Report'!$K$10),IF(AND($B14="3-inch",DJ14&gt;'[2]NonRes - Report'!$L$12),('[2]NonRes - Report'!$L$12-'[2]NonRes - Report'!$L$10),IF(AND($B14="3-inch",ABS(DJ14)&gt;'[2]NonRes - Report'!$L$12),-('[2]NonRes - Report'!$L$12-'[2]NonRes - Report'!$L$10),IF(AND($B14="4-inch",DJ14&gt;'[2]NonRes - Report'!$M$12),('[2]NonRes - Report'!$M$12-'[2]NonRes - Report'!$M$10),IF(AND($B14="4-inch",ABS(DJ14)&gt;'[2]NonRes - Report'!$M$12),-('[2]NonRes - Report'!$M$12-'[2]NonRes - Report'!$M$10),IF(AND($B14="6-inch",DJ14&gt;'[2]NonRes - Report'!$N$12),('[2]NonRes - Report'!$N$12-'[2]NonRes - Report'!$N$10),IF(AND($B14="6-inch",ABS(DJ14)&gt;'[2]NonRes - Report'!$N$12),-('[2]NonRes - Report'!$N$12-'[2]NonRes - Report'!$N$10),IF(DJ14&lt;0,(+DJ14+AD14),(+DJ14-AD14))))))))))))))))</f>
        <v>0</v>
      </c>
      <c r="BC14" s="38">
        <f>IF(AND($B14="3/4-inch",DK14&gt;'[2]NonRes - Report'!$G$12),('[2]NonRes - Report'!$G$12-'[2]NonRes - Report'!$G$10),IF(AND($B14="3/4-inch",ABS(DK14)&gt;'[2]NonRes - Report'!$G$12),-('[2]NonRes - Report'!$G$12-'[2]NonRes - Report'!$G$10),IF(AND($B14="1-inch",DK14&gt;'[2]NonRes - Report'!$I$12),('[2]NonRes - Report'!$I$12-'[2]NonRes - Report'!$I$10),IF(AND($B14="1-inch",ABS(DK14)&gt;'[2]NonRes - Report'!$I$12),-('[2]NonRes - Report'!$I$12-'[2]NonRes - Report'!$I$10),IF(AND($B14="1 1/2-inch",DK14&gt;'[2]NonRes - Report'!$J$12),('[2]NonRes - Report'!$J$12-'[2]NonRes - Report'!$J$10),IF(AND($B14="1 1/2-inch",ABS(DK14)&gt;'[2]NonRes - Report'!$J$12),-('[2]NonRes - Report'!$J$12-'[2]NonRes - Report'!$J$10),IF(AND($B14="2-inch",DK14&gt;'[2]NonRes - Report'!$K$12),('[2]NonRes - Report'!$K$12-'[2]NonRes - Report'!$K$10),IF(AND($B14="2-inch",ABS(DK14)&gt;'[2]NonRes - Report'!$K$12),-('[2]NonRes - Report'!$K$12-'[2]NonRes - Report'!$K$10),IF(AND($B14="3-inch",DK14&gt;'[2]NonRes - Report'!$L$12),('[2]NonRes - Report'!$L$12-'[2]NonRes - Report'!$L$10),IF(AND($B14="3-inch",ABS(DK14)&gt;'[2]NonRes - Report'!$L$12),-('[2]NonRes - Report'!$L$12-'[2]NonRes - Report'!$L$10),IF(AND($B14="4-inch",DK14&gt;'[2]NonRes - Report'!$M$12),('[2]NonRes - Report'!$M$12-'[2]NonRes - Report'!$M$10),IF(AND($B14="4-inch",ABS(DK14)&gt;'[2]NonRes - Report'!$M$12),-('[2]NonRes - Report'!$M$12-'[2]NonRes - Report'!$M$10),IF(AND($B14="6-inch",DK14&gt;'[2]NonRes - Report'!$N$12),('[2]NonRes - Report'!$N$12-'[2]NonRes - Report'!$N$10),IF(AND($B14="6-inch",ABS(DK14)&gt;'[2]NonRes - Report'!$N$12),-('[2]NonRes - Report'!$N$12-'[2]NonRes - Report'!$N$10),IF(DK14&lt;0,(+DK14+AE14),(+DK14-AE14))))))))))))))))</f>
        <v>0</v>
      </c>
      <c r="BD14" s="38">
        <f>IF(AND($B14="3/4-inch",DL14&gt;'[2]NonRes - Report'!$G$12),('[2]NonRes - Report'!$G$12-'[2]NonRes - Report'!$G$10),IF(AND($B14="3/4-inch",ABS(DL14)&gt;'[2]NonRes - Report'!$G$12),-('[2]NonRes - Report'!$G$12-'[2]NonRes - Report'!$G$10),IF(AND($B14="1-inch",DL14&gt;'[2]NonRes - Report'!$I$12),('[2]NonRes - Report'!$I$12-'[2]NonRes - Report'!$I$10),IF(AND($B14="1-inch",ABS(DL14)&gt;'[2]NonRes - Report'!$I$12),-('[2]NonRes - Report'!$I$12-'[2]NonRes - Report'!$I$10),IF(AND($B14="1 1/2-inch",DL14&gt;'[2]NonRes - Report'!$J$12),('[2]NonRes - Report'!$J$12-'[2]NonRes - Report'!$J$10),IF(AND($B14="1 1/2-inch",ABS(DL14)&gt;'[2]NonRes - Report'!$J$12),-('[2]NonRes - Report'!$J$12-'[2]NonRes - Report'!$J$10),IF(AND($B14="2-inch",DL14&gt;'[2]NonRes - Report'!$K$12),('[2]NonRes - Report'!$K$12-'[2]NonRes - Report'!$K$10),IF(AND($B14="2-inch",ABS(DL14)&gt;'[2]NonRes - Report'!$K$12),-('[2]NonRes - Report'!$K$12-'[2]NonRes - Report'!$K$10),IF(AND($B14="3-inch",DL14&gt;'[2]NonRes - Report'!$L$12),('[2]NonRes - Report'!$L$12-'[2]NonRes - Report'!$L$10),IF(AND($B14="3-inch",ABS(DL14)&gt;'[2]NonRes - Report'!$L$12),-('[2]NonRes - Report'!$L$12-'[2]NonRes - Report'!$L$10),IF(AND($B14="4-inch",DL14&gt;'[2]NonRes - Report'!$M$12),('[2]NonRes - Report'!$M$12-'[2]NonRes - Report'!$M$10),IF(AND($B14="4-inch",ABS(DL14)&gt;'[2]NonRes - Report'!$M$12),-('[2]NonRes - Report'!$M$12-'[2]NonRes - Report'!$M$10),IF(AND($B14="6-inch",DL14&gt;'[2]NonRes - Report'!$N$12),('[2]NonRes - Report'!$N$12-'[2]NonRes - Report'!$N$10),IF(AND($B14="6-inch",ABS(DL14)&gt;'[2]NonRes - Report'!$N$12),-('[2]NonRes - Report'!$N$12-'[2]NonRes - Report'!$N$10),IF(DL14&lt;0,(+DL14+AF14),(+DL14-AF14))))))))))))))))</f>
        <v>0</v>
      </c>
      <c r="BE14" s="38">
        <f>IF(AND($B14="3/4-inch",DM14&gt;'[2]NonRes - Report'!$G$12),('[2]NonRes - Report'!$G$12-'[2]NonRes - Report'!$G$10),IF(AND($B14="3/4-inch",ABS(DM14)&gt;'[2]NonRes - Report'!$G$12),-('[2]NonRes - Report'!$G$12-'[2]NonRes - Report'!$G$10),IF(AND($B14="1-inch",DM14&gt;'[2]NonRes - Report'!$I$12),('[2]NonRes - Report'!$I$12-'[2]NonRes - Report'!$I$10),IF(AND($B14="1-inch",ABS(DM14)&gt;'[2]NonRes - Report'!$I$12),-('[2]NonRes - Report'!$I$12-'[2]NonRes - Report'!$I$10),IF(AND($B14="1 1/2-inch",DM14&gt;'[2]NonRes - Report'!$J$12),('[2]NonRes - Report'!$J$12-'[2]NonRes - Report'!$J$10),IF(AND($B14="1 1/2-inch",ABS(DM14)&gt;'[2]NonRes - Report'!$J$12),-('[2]NonRes - Report'!$J$12-'[2]NonRes - Report'!$J$10),IF(AND($B14="2-inch",DM14&gt;'[2]NonRes - Report'!$K$12),('[2]NonRes - Report'!$K$12-'[2]NonRes - Report'!$K$10),IF(AND($B14="2-inch",ABS(DM14)&gt;'[2]NonRes - Report'!$K$12),-('[2]NonRes - Report'!$K$12-'[2]NonRes - Report'!$K$10),IF(AND($B14="3-inch",DM14&gt;'[2]NonRes - Report'!$L$12),('[2]NonRes - Report'!$L$12-'[2]NonRes - Report'!$L$10),IF(AND($B14="3-inch",ABS(DM14)&gt;'[2]NonRes - Report'!$L$12),-('[2]NonRes - Report'!$L$12-'[2]NonRes - Report'!$L$10),IF(AND($B14="4-inch",DM14&gt;'[2]NonRes - Report'!$M$12),('[2]NonRes - Report'!$M$12-'[2]NonRes - Report'!$M$10),IF(AND($B14="4-inch",ABS(DM14)&gt;'[2]NonRes - Report'!$M$12),-('[2]NonRes - Report'!$M$12-'[2]NonRes - Report'!$M$10),IF(AND($B14="6-inch",DM14&gt;'[2]NonRes - Report'!$N$12),('[2]NonRes - Report'!$N$12-'[2]NonRes - Report'!$N$10),IF(AND($B14="6-inch",ABS(DM14)&gt;'[2]NonRes - Report'!$N$12),-('[2]NonRes - Report'!$N$12-'[2]NonRes - Report'!$N$10),IF(DM14&lt;0,(+DM14+AG14),(+DM14-AG14))))))))))))))))</f>
        <v>0</v>
      </c>
      <c r="BF14" s="38">
        <f>IF(AND($B14="3/4-inch",DN14&gt;'[2]NonRes - Report'!$G$12),('[2]NonRes - Report'!$G$12-'[2]NonRes - Report'!$G$10),IF(AND($B14="3/4-inch",ABS(DN14)&gt;'[2]NonRes - Report'!$G$12),-('[2]NonRes - Report'!$G$12-'[2]NonRes - Report'!$G$10),IF(AND($B14="1-inch",DN14&gt;'[2]NonRes - Report'!$I$12),('[2]NonRes - Report'!$I$12-'[2]NonRes - Report'!$I$10),IF(AND($B14="1-inch",ABS(DN14)&gt;'[2]NonRes - Report'!$I$12),-('[2]NonRes - Report'!$I$12-'[2]NonRes - Report'!$I$10),IF(AND($B14="1 1/2-inch",DN14&gt;'[2]NonRes - Report'!$J$12),('[2]NonRes - Report'!$J$12-'[2]NonRes - Report'!$J$10),IF(AND($B14="1 1/2-inch",ABS(DN14)&gt;'[2]NonRes - Report'!$J$12),-('[2]NonRes - Report'!$J$12-'[2]NonRes - Report'!$J$10),IF(AND($B14="2-inch",DN14&gt;'[2]NonRes - Report'!$K$12),('[2]NonRes - Report'!$K$12-'[2]NonRes - Report'!$K$10),IF(AND($B14="2-inch",ABS(DN14)&gt;'[2]NonRes - Report'!$K$12),-('[2]NonRes - Report'!$K$12-'[2]NonRes - Report'!$K$10),IF(AND($B14="3-inch",DN14&gt;'[2]NonRes - Report'!$L$12),('[2]NonRes - Report'!$L$12-'[2]NonRes - Report'!$L$10),IF(AND($B14="3-inch",ABS(DN14)&gt;'[2]NonRes - Report'!$L$12),-('[2]NonRes - Report'!$L$12-'[2]NonRes - Report'!$L$10),IF(AND($B14="4-inch",DN14&gt;'[2]NonRes - Report'!$M$12),('[2]NonRes - Report'!$M$12-'[2]NonRes - Report'!$M$10),IF(AND($B14="4-inch",ABS(DN14)&gt;'[2]NonRes - Report'!$M$12),-('[2]NonRes - Report'!$M$12-'[2]NonRes - Report'!$M$10),IF(AND($B14="6-inch",DN14&gt;'[2]NonRes - Report'!$N$12),('[2]NonRes - Report'!$N$12-'[2]NonRes - Report'!$N$10),IF(AND($B14="6-inch",ABS(DN14)&gt;'[2]NonRes - Report'!$N$12),-('[2]NonRes - Report'!$N$12-'[2]NonRes - Report'!$N$10),IF(DN14&lt;0,(+DN14+AH14),(+DN14-AH14))))))))))))))))</f>
        <v>0</v>
      </c>
      <c r="BG14" s="38">
        <f>IF(AND($B14="3/4-inch",DO14&gt;'[2]NonRes - Report'!$G$12),('[2]NonRes - Report'!$G$12-'[2]NonRes - Report'!$G$10),IF(AND($B14="3/4-inch",ABS(DO14)&gt;'[2]NonRes - Report'!$G$12),-('[2]NonRes - Report'!$G$12-'[2]NonRes - Report'!$G$10),IF(AND($B14="1-inch",DO14&gt;'[2]NonRes - Report'!$I$12),('[2]NonRes - Report'!$I$12-'[2]NonRes - Report'!$I$10),IF(AND($B14="1-inch",ABS(DO14)&gt;'[2]NonRes - Report'!$I$12),-('[2]NonRes - Report'!$I$12-'[2]NonRes - Report'!$I$10),IF(AND($B14="1 1/2-inch",DO14&gt;'[2]NonRes - Report'!$J$12),('[2]NonRes - Report'!$J$12-'[2]NonRes - Report'!$J$10),IF(AND($B14="1 1/2-inch",ABS(DO14)&gt;'[2]NonRes - Report'!$J$12),-('[2]NonRes - Report'!$J$12-'[2]NonRes - Report'!$J$10),IF(AND($B14="2-inch",DO14&gt;'[2]NonRes - Report'!$K$12),('[2]NonRes - Report'!$K$12-'[2]NonRes - Report'!$K$10),IF(AND($B14="2-inch",ABS(DO14)&gt;'[2]NonRes - Report'!$K$12),-('[2]NonRes - Report'!$K$12-'[2]NonRes - Report'!$K$10),IF(AND($B14="3-inch",DO14&gt;'[2]NonRes - Report'!$L$12),('[2]NonRes - Report'!$L$12-'[2]NonRes - Report'!$L$10),IF(AND($B14="3-inch",ABS(DO14)&gt;'[2]NonRes - Report'!$L$12),-('[2]NonRes - Report'!$L$12-'[2]NonRes - Report'!$L$10),IF(AND($B14="4-inch",DO14&gt;'[2]NonRes - Report'!$M$12),('[2]NonRes - Report'!$M$12-'[2]NonRes - Report'!$M$10),IF(AND($B14="4-inch",ABS(DO14)&gt;'[2]NonRes - Report'!$M$12),-('[2]NonRes - Report'!$M$12-'[2]NonRes - Report'!$M$10),IF(AND($B14="6-inch",DO14&gt;'[2]NonRes - Report'!$N$12),('[2]NonRes - Report'!$N$12-'[2]NonRes - Report'!$N$10),IF(AND($B14="6-inch",ABS(DO14)&gt;'[2]NonRes - Report'!$N$12),-('[2]NonRes - Report'!$N$12-'[2]NonRes - Report'!$N$10),IF(DO14&lt;0,(+DO14+AI14),(+DO14-AI14))))))))))))))))</f>
        <v>0</v>
      </c>
      <c r="BH14" s="38">
        <f>IF(AND($B14="3/4-inch",DP14&gt;'[2]NonRes - Report'!$G$12),('[2]NonRes - Report'!$G$12-'[2]NonRes - Report'!$G$10),IF(AND($B14="3/4-inch",ABS(DP14)&gt;'[2]NonRes - Report'!$G$12),-('[2]NonRes - Report'!$G$12-'[2]NonRes - Report'!$G$10),IF(AND($B14="1-inch",DP14&gt;'[2]NonRes - Report'!$I$12),('[2]NonRes - Report'!$I$12-'[2]NonRes - Report'!$I$10),IF(AND($B14="1-inch",ABS(DP14)&gt;'[2]NonRes - Report'!$I$12),-('[2]NonRes - Report'!$I$12-'[2]NonRes - Report'!$I$10),IF(AND($B14="1 1/2-inch",DP14&gt;'[2]NonRes - Report'!$J$12),('[2]NonRes - Report'!$J$12-'[2]NonRes - Report'!$J$10),IF(AND($B14="1 1/2-inch",ABS(DP14)&gt;'[2]NonRes - Report'!$J$12),-('[2]NonRes - Report'!$J$12-'[2]NonRes - Report'!$J$10),IF(AND($B14="2-inch",DP14&gt;'[2]NonRes - Report'!$K$12),('[2]NonRes - Report'!$K$12-'[2]NonRes - Report'!$K$10),IF(AND($B14="2-inch",ABS(DP14)&gt;'[2]NonRes - Report'!$K$12),-('[2]NonRes - Report'!$K$12-'[2]NonRes - Report'!$K$10),IF(AND($B14="3-inch",DP14&gt;'[2]NonRes - Report'!$L$12),('[2]NonRes - Report'!$L$12-'[2]NonRes - Report'!$L$10),IF(AND($B14="3-inch",ABS(DP14)&gt;'[2]NonRes - Report'!$L$12),-('[2]NonRes - Report'!$L$12-'[2]NonRes - Report'!$L$10),IF(AND($B14="4-inch",DP14&gt;'[2]NonRes - Report'!$M$12),('[2]NonRes - Report'!$M$12-'[2]NonRes - Report'!$M$10),IF(AND($B14="4-inch",ABS(DP14)&gt;'[2]NonRes - Report'!$M$12),-('[2]NonRes - Report'!$M$12-'[2]NonRes - Report'!$M$10),IF(AND($B14="6-inch",DP14&gt;'[2]NonRes - Report'!$N$12),('[2]NonRes - Report'!$N$12-'[2]NonRes - Report'!$N$10),IF(AND($B14="6-inch",ABS(DP14)&gt;'[2]NonRes - Report'!$N$12),-('[2]NonRes - Report'!$N$12-'[2]NonRes - Report'!$N$10),IF(DP14&lt;0,(+DP14+AJ14),(+DP14-AJ14))))))))))))))))</f>
        <v>0</v>
      </c>
      <c r="BI14" s="38">
        <f>IF(AND($B14="3/4-inch",DQ14&gt;'[2]NonRes - Report'!$G$12),('[2]NonRes - Report'!$G$12-'[2]NonRes - Report'!$G$10),IF(AND($B14="3/4-inch",ABS(DQ14)&gt;'[2]NonRes - Report'!$G$12),-('[2]NonRes - Report'!$G$12-'[2]NonRes - Report'!$G$10),IF(AND($B14="1-inch",DQ14&gt;'[2]NonRes - Report'!$I$12),('[2]NonRes - Report'!$I$12-'[2]NonRes - Report'!$I$10),IF(AND($B14="1-inch",ABS(DQ14)&gt;'[2]NonRes - Report'!$I$12),-('[2]NonRes - Report'!$I$12-'[2]NonRes - Report'!$I$10),IF(AND($B14="1 1/2-inch",DQ14&gt;'[2]NonRes - Report'!$J$12),('[2]NonRes - Report'!$J$12-'[2]NonRes - Report'!$J$10),IF(AND($B14="1 1/2-inch",ABS(DQ14)&gt;'[2]NonRes - Report'!$J$12),-('[2]NonRes - Report'!$J$12-'[2]NonRes - Report'!$J$10),IF(AND($B14="2-inch",DQ14&gt;'[2]NonRes - Report'!$K$12),('[2]NonRes - Report'!$K$12-'[2]NonRes - Report'!$K$10),IF(AND($B14="2-inch",ABS(DQ14)&gt;'[2]NonRes - Report'!$K$12),-('[2]NonRes - Report'!$K$12-'[2]NonRes - Report'!$K$10),IF(AND($B14="3-inch",DQ14&gt;'[2]NonRes - Report'!$L$12),('[2]NonRes - Report'!$L$12-'[2]NonRes - Report'!$L$10),IF(AND($B14="3-inch",ABS(DQ14)&gt;'[2]NonRes - Report'!$L$12),-('[2]NonRes - Report'!$L$12-'[2]NonRes - Report'!$L$10),IF(AND($B14="4-inch",DQ14&gt;'[2]NonRes - Report'!$M$12),('[2]NonRes - Report'!$M$12-'[2]NonRes - Report'!$M$10),IF(AND($B14="4-inch",ABS(DQ14)&gt;'[2]NonRes - Report'!$M$12),-('[2]NonRes - Report'!$M$12-'[2]NonRes - Report'!$M$10),IF(AND($B14="6-inch",DQ14&gt;'[2]NonRes - Report'!$N$12),('[2]NonRes - Report'!$N$12-'[2]NonRes - Report'!$N$10),IF(AND($B14="6-inch",ABS(DQ14)&gt;'[2]NonRes - Report'!$N$12),-('[2]NonRes - Report'!$N$12-'[2]NonRes - Report'!$N$10),IF(DQ14&lt;0,(+DQ14+AK14),(+DQ14-AK14))))))))))))))))</f>
        <v>0</v>
      </c>
      <c r="BJ14" s="38">
        <f>IF(AND($B14="3/4-inch",DR14&gt;'[2]NonRes - Report'!$G$12),('[2]NonRes - Report'!$G$12-'[2]NonRes - Report'!$G$10),IF(AND($B14="3/4-inch",ABS(DR14)&gt;'[2]NonRes - Report'!$G$12),-('[2]NonRes - Report'!$G$12-'[2]NonRes - Report'!$G$10),IF(AND($B14="1-inch",DR14&gt;'[2]NonRes - Report'!$I$12),('[2]NonRes - Report'!$I$12-'[2]NonRes - Report'!$I$10),IF(AND($B14="1-inch",ABS(DR14)&gt;'[2]NonRes - Report'!$I$12),-('[2]NonRes - Report'!$I$12-'[2]NonRes - Report'!$I$10),IF(AND($B14="1 1/2-inch",DR14&gt;'[2]NonRes - Report'!$J$12),('[2]NonRes - Report'!$J$12-'[2]NonRes - Report'!$J$10),IF(AND($B14="1 1/2-inch",ABS(DR14)&gt;'[2]NonRes - Report'!$J$12),-('[2]NonRes - Report'!$J$12-'[2]NonRes - Report'!$J$10),IF(AND($B14="2-inch",DR14&gt;'[2]NonRes - Report'!$K$12),('[2]NonRes - Report'!$K$12-'[2]NonRes - Report'!$K$10),IF(AND($B14="2-inch",ABS(DR14)&gt;'[2]NonRes - Report'!$K$12),-('[2]NonRes - Report'!$K$12-'[2]NonRes - Report'!$K$10),IF(AND($B14="3-inch",DR14&gt;'[2]NonRes - Report'!$L$12),('[2]NonRes - Report'!$L$12-'[2]NonRes - Report'!$L$10),IF(AND($B14="3-inch",ABS(DR14)&gt;'[2]NonRes - Report'!$L$12),-('[2]NonRes - Report'!$L$12-'[2]NonRes - Report'!$L$10),IF(AND($B14="4-inch",DR14&gt;'[2]NonRes - Report'!$M$12),('[2]NonRes - Report'!$M$12-'[2]NonRes - Report'!$M$10),IF(AND($B14="4-inch",ABS(DR14)&gt;'[2]NonRes - Report'!$M$12),-('[2]NonRes - Report'!$M$12-'[2]NonRes - Report'!$M$10),IF(AND($B14="6-inch",DR14&gt;'[2]NonRes - Report'!$N$12),('[2]NonRes - Report'!$N$12-'[2]NonRes - Report'!$N$10),IF(AND($B14="6-inch",ABS(DR14)&gt;'[2]NonRes - Report'!$N$12),-('[2]NonRes - Report'!$N$12-'[2]NonRes - Report'!$N$10),IF(DR14&lt;0,(+DR14+AL14),(+DR14-AL14))))))))))))))))</f>
        <v>0</v>
      </c>
      <c r="BK14" s="38">
        <f>IF(AND($B14="3/4-inch",DS14&gt;'[2]NonRes - Report'!$G$12),('[2]NonRes - Report'!$G$12-'[2]NonRes - Report'!$G$10),IF(AND($B14="3/4-inch",ABS(DS14)&gt;'[2]NonRes - Report'!$G$12),-('[2]NonRes - Report'!$G$12-'[2]NonRes - Report'!$G$10),IF(AND($B14="1-inch",DS14&gt;'[2]NonRes - Report'!$I$12),('[2]NonRes - Report'!$I$12-'[2]NonRes - Report'!$I$10),IF(AND($B14="1-inch",ABS(DS14)&gt;'[2]NonRes - Report'!$I$12),-('[2]NonRes - Report'!$I$12-'[2]NonRes - Report'!$I$10),IF(AND($B14="1 1/2-inch",DS14&gt;'[2]NonRes - Report'!$J$12),('[2]NonRes - Report'!$J$12-'[2]NonRes - Report'!$J$10),IF(AND($B14="1 1/2-inch",ABS(DS14)&gt;'[2]NonRes - Report'!$J$12),-('[2]NonRes - Report'!$J$12-'[2]NonRes - Report'!$J$10),IF(AND($B14="2-inch",DS14&gt;'[2]NonRes - Report'!$K$12),('[2]NonRes - Report'!$K$12-'[2]NonRes - Report'!$K$10),IF(AND($B14="2-inch",ABS(DS14)&gt;'[2]NonRes - Report'!$K$12),-('[2]NonRes - Report'!$K$12-'[2]NonRes - Report'!$K$10),IF(AND($B14="3-inch",DS14&gt;'[2]NonRes - Report'!$L$12),('[2]NonRes - Report'!$L$12-'[2]NonRes - Report'!$L$10),IF(AND($B14="3-inch",ABS(DS14)&gt;'[2]NonRes - Report'!$L$12),-('[2]NonRes - Report'!$L$12-'[2]NonRes - Report'!$L$10),IF(AND($B14="4-inch",DS14&gt;'[2]NonRes - Report'!$M$12),('[2]NonRes - Report'!$M$12-'[2]NonRes - Report'!$M$10),IF(AND($B14="4-inch",ABS(DS14)&gt;'[2]NonRes - Report'!$M$12),-('[2]NonRes - Report'!$M$12-'[2]NonRes - Report'!$M$10),IF(AND($B14="6-inch",DS14&gt;'[2]NonRes - Report'!$N$12),('[2]NonRes - Report'!$N$12-'[2]NonRes - Report'!$N$10),IF(AND($B14="6-inch",ABS(DS14)&gt;'[2]NonRes - Report'!$N$12),-('[2]NonRes - Report'!$N$12-'[2]NonRes - Report'!$N$10),IF(DS14&lt;0,(+DS14+AM14),(+DS14-AM14))))))))))))))))</f>
        <v>0</v>
      </c>
      <c r="BL14" s="38">
        <f>IF(AND($B14="3/4-inch",DT14&gt;'[2]NonRes - Report'!$G$12),('[2]NonRes - Report'!$G$12-'[2]NonRes - Report'!$G$10),IF(AND($B14="3/4-inch",ABS(DT14)&gt;'[2]NonRes - Report'!$G$12),-('[2]NonRes - Report'!$G$12-'[2]NonRes - Report'!$G$10),IF(AND($B14="1-inch",DT14&gt;'[2]NonRes - Report'!$I$12),('[2]NonRes - Report'!$I$12-'[2]NonRes - Report'!$I$10),IF(AND($B14="1-inch",ABS(DT14)&gt;'[2]NonRes - Report'!$I$12),-('[2]NonRes - Report'!$I$12-'[2]NonRes - Report'!$I$10),IF(AND($B14="1 1/2-inch",DT14&gt;'[2]NonRes - Report'!$J$12),('[2]NonRes - Report'!$J$12-'[2]NonRes - Report'!$J$10),IF(AND($B14="1 1/2-inch",ABS(DT14)&gt;'[2]NonRes - Report'!$J$12),-('[2]NonRes - Report'!$J$12-'[2]NonRes - Report'!$J$10),IF(AND($B14="2-inch",DT14&gt;'[2]NonRes - Report'!$K$12),('[2]NonRes - Report'!$K$12-'[2]NonRes - Report'!$K$10),IF(AND($B14="2-inch",ABS(DT14)&gt;'[2]NonRes - Report'!$K$12),-('[2]NonRes - Report'!$K$12-'[2]NonRes - Report'!$K$10),IF(AND($B14="3-inch",DT14&gt;'[2]NonRes - Report'!$L$12),('[2]NonRes - Report'!$L$12-'[2]NonRes - Report'!$L$10),IF(AND($B14="3-inch",ABS(DT14)&gt;'[2]NonRes - Report'!$L$12),-('[2]NonRes - Report'!$L$12-'[2]NonRes - Report'!$L$10),IF(AND($B14="4-inch",DT14&gt;'[2]NonRes - Report'!$M$12),('[2]NonRes - Report'!$M$12-'[2]NonRes - Report'!$M$10),IF(AND($B14="4-inch",ABS(DT14)&gt;'[2]NonRes - Report'!$M$12),-('[2]NonRes - Report'!$M$12-'[2]NonRes - Report'!$M$10),IF(AND($B14="6-inch",DT14&gt;'[2]NonRes - Report'!$N$12),('[2]NonRes - Report'!$N$12-'[2]NonRes - Report'!$N$10),IF(AND($B14="6-inch",ABS(DT14)&gt;'[2]NonRes - Report'!$N$12),-('[2]NonRes - Report'!$N$12-'[2]NonRes - Report'!$N$10),IF(DT14&lt;0,(+DT14+AN14),(+DT14-AN14))))))))))))))))</f>
        <v>0</v>
      </c>
      <c r="BM14" s="39">
        <f>IF(AND($B14="3/4-inch",DU14&gt;'[2]NonRes - Report'!$G$12),('[2]NonRes - Report'!$G$12-'[2]NonRes - Report'!$G$10),IF(AND($B14="3/4-inch",ABS(DU14)&gt;'[2]NonRes - Report'!$G$12),-('[2]NonRes - Report'!$G$12-'[2]NonRes - Report'!$G$10),IF(AND($B14="1-inch",DU14&gt;'[2]NonRes - Report'!$I$12),('[2]NonRes - Report'!$I$12-'[2]NonRes - Report'!$I$10),IF(AND($B14="1-inch",ABS(DU14)&gt;'[2]NonRes - Report'!$I$12),-('[2]NonRes - Report'!$I$12-'[2]NonRes - Report'!$I$10),IF(AND($B14="1 1/2-inch",DU14&gt;'[2]NonRes - Report'!$J$12),('[2]NonRes - Report'!$J$12-'[2]NonRes - Report'!$J$10),IF(AND($B14="1 1/2-inch",ABS(DU14)&gt;'[2]NonRes - Report'!$J$12),-('[2]NonRes - Report'!$J$12-'[2]NonRes - Report'!$J$10),IF(AND($B14="2-inch",DU14&gt;'[2]NonRes - Report'!$K$12),('[2]NonRes - Report'!$K$12-'[2]NonRes - Report'!$K$10),IF(AND($B14="2-inch",ABS(DU14)&gt;'[2]NonRes - Report'!$K$12),-('[2]NonRes - Report'!$K$12-'[2]NonRes - Report'!$K$10),IF(AND($B14="3-inch",DU14&gt;'[2]NonRes - Report'!$L$12),('[2]NonRes - Report'!$L$12-'[2]NonRes - Report'!$L$10),IF(AND($B14="3-inch",ABS(DU14)&gt;'[2]NonRes - Report'!$L$12),-('[2]NonRes - Report'!$L$12-'[2]NonRes - Report'!$L$10),IF(AND($B14="4-inch",DU14&gt;'[2]NonRes - Report'!$M$12),('[2]NonRes - Report'!$M$12-'[2]NonRes - Report'!$M$10),IF(AND($B14="4-inch",ABS(DU14)&gt;'[2]NonRes - Report'!$M$12),-('[2]NonRes - Report'!$M$12-'[2]NonRes - Report'!$M$10),IF(AND($B14="6-inch",DU14&gt;'[2]NonRes - Report'!$N$12),('[2]NonRes - Report'!$N$12-'[2]NonRes - Report'!$N$10),IF(AND($B14="6-inch",ABS(DU14)&gt;'[2]NonRes - Report'!$N$12),-('[2]NonRes - Report'!$N$12-'[2]NonRes - Report'!$N$10),IF(DU14&lt;0,(+DU14+AO14),(+DU14-AO14))))))))))))))))</f>
        <v>0</v>
      </c>
      <c r="BN14" s="40">
        <f>IF(AND($B14="3/4-inch",DJ14&gt;'[2]NonRes - Report'!$G$12),(('[2]NonRes - Report'!$G$12-'[2]NonRes - Report'!$G$10)/'[2]NonRes - Report'!$I$22*'[2]NonRes - Report'!$E$12),IF(AND($B14="1-inch",DJ14&gt;'[2]NonRes - Report'!$I$12),(('[2]NonRes - Report'!$I$12-'[2]NonRes - Report'!$I$10)/'[2]NonRes - Report'!$I$22*'[2]NonRes - Report'!$E$12),IF(AND($B14="1 1/2-inch",DJ14&gt;'[2]NonRes - Report'!$J$12),(('[2]NonRes - Report'!$J$12-'[2]NonRes - Report'!$J$10)/'[2]NonRes - Report'!$I$22*'[2]NonRes - Report'!$E$12),IF(AND($B14="2-inch",DJ14&gt;'[2]NonRes - Report'!$K$12),(('[2]NonRes - Report'!$K$12-'[2]NonRes - Report'!$K$10)/'[2]NonRes - Report'!$I$22*'[2]NonRes - Report'!$E$12),IF(AND($B14="3-inch",DJ14&gt;'[2]NonRes - Report'!$L$12),(('[2]NonRes - Report'!$L$12-'[2]NonRes - Report'!$L$10)/'[2]NonRes - Report'!$I$22*'[2]NonRes - Report'!$E$12),IF(AND($B14="4-inch",DJ14&gt;'[2]NonRes - Report'!$M$12),(('[2]NonRes - Report'!$M$12-'[2]NonRes - Report'!$M$10)/'[2]NonRes - Report'!$I$22*'[2]NonRes - Report'!$E$12),IF(AND($B14="6-inch",DJ14&gt;'[2]NonRes - Report'!$N$12),(('[2]NonRes - Report'!$N$12-'[2]NonRes - Report'!$N$10)/'[2]NonRes - Report'!$I$22*'[2]NonRes - Report'!$E$12),BB14/'[2]NonRes - Report'!$I$22*'[2]NonRes - Report'!$E$12)))))))</f>
        <v>0</v>
      </c>
      <c r="BO14" s="40">
        <f>IF(AND($B14="3/4-inch",DK14&gt;'[2]NonRes - Report'!$G$12),(('[2]NonRes - Report'!$G$12-'[2]NonRes - Report'!$G$10)/'[2]NonRes - Report'!$I$22*'[2]NonRes - Report'!$E$12),IF(AND($B14="1-inch",DK14&gt;'[2]NonRes - Report'!$I$12),(('[2]NonRes - Report'!$I$12-'[2]NonRes - Report'!$I$10)/'[2]NonRes - Report'!$I$22*'[2]NonRes - Report'!$E$12),IF(AND($B14="1 1/2-inch",DK14&gt;'[2]NonRes - Report'!$J$12),(('[2]NonRes - Report'!$J$12-'[2]NonRes - Report'!$J$10)/'[2]NonRes - Report'!$I$22*'[2]NonRes - Report'!$E$12),IF(AND($B14="2-inch",DK14&gt;'[2]NonRes - Report'!$K$12),(('[2]NonRes - Report'!$K$12-'[2]NonRes - Report'!$K$10)/'[2]NonRes - Report'!$I$22*'[2]NonRes - Report'!$E$12),IF(AND($B14="3-inch",DK14&gt;'[2]NonRes - Report'!$L$12),(('[2]NonRes - Report'!$L$12-'[2]NonRes - Report'!$L$10)/'[2]NonRes - Report'!$I$22*'[2]NonRes - Report'!$E$12),IF(AND($B14="4-inch",DK14&gt;'[2]NonRes - Report'!$M$12),(('[2]NonRes - Report'!$M$12-'[2]NonRes - Report'!$M$10)/'[2]NonRes - Report'!$I$22*'[2]NonRes - Report'!$E$12),IF(AND($B14="6-inch",DK14&gt;'[2]NonRes - Report'!$N$12),(('[2]NonRes - Report'!$N$12-'[2]NonRes - Report'!$N$10)/'[2]NonRes - Report'!$I$22*'[2]NonRes - Report'!$E$12),BC14/'[2]NonRes - Report'!$I$22*'[2]NonRes - Report'!$E$12)))))))</f>
        <v>0</v>
      </c>
      <c r="BP14" s="40">
        <f>IF(AND($B14="3/4-inch",DL14&gt;'[2]NonRes - Report'!$G$12),(('[2]NonRes - Report'!$G$12-'[2]NonRes - Report'!$G$10)/'[2]NonRes - Report'!$I$22*'[2]NonRes - Report'!$E$12),IF(AND($B14="1-inch",DL14&gt;'[2]NonRes - Report'!$I$12),(('[2]NonRes - Report'!$I$12-'[2]NonRes - Report'!$I$10)/'[2]NonRes - Report'!$I$22*'[2]NonRes - Report'!$E$12),IF(AND($B14="1 1/2-inch",DL14&gt;'[2]NonRes - Report'!$J$12),(('[2]NonRes - Report'!$J$12-'[2]NonRes - Report'!$J$10)/'[2]NonRes - Report'!$I$22*'[2]NonRes - Report'!$E$12),IF(AND($B14="2-inch",DL14&gt;'[2]NonRes - Report'!$K$12),(('[2]NonRes - Report'!$K$12-'[2]NonRes - Report'!$K$10)/'[2]NonRes - Report'!$I$22*'[2]NonRes - Report'!$E$12),IF(AND($B14="3-inch",DL14&gt;'[2]NonRes - Report'!$L$12),(('[2]NonRes - Report'!$L$12-'[2]NonRes - Report'!$L$10)/'[2]NonRes - Report'!$I$22*'[2]NonRes - Report'!$E$12),IF(AND($B14="4-inch",DL14&gt;'[2]NonRes - Report'!$M$12),(('[2]NonRes - Report'!$M$12-'[2]NonRes - Report'!$M$10)/'[2]NonRes - Report'!$I$22*'[2]NonRes - Report'!$E$12),IF(AND($B14="6-inch",DL14&gt;'[2]NonRes - Report'!$N$12),(('[2]NonRes - Report'!$N$12-'[2]NonRes - Report'!$N$10)/'[2]NonRes - Report'!$I$22*'[2]NonRes - Report'!$E$12),BD14/'[2]NonRes - Report'!$I$22*'[2]NonRes - Report'!$E$12)))))))</f>
        <v>0</v>
      </c>
      <c r="BQ14" s="40">
        <f>IF(AND($B14="3/4-inch",DM14&gt;'[2]NonRes - Report'!$G$12),(('[2]NonRes - Report'!$G$12-'[2]NonRes - Report'!$G$10)/'[2]NonRes - Report'!$I$22*'[2]NonRes - Report'!$E$12),IF(AND($B14="1-inch",DM14&gt;'[2]NonRes - Report'!$I$12),(('[2]NonRes - Report'!$I$12-'[2]NonRes - Report'!$I$10)/'[2]NonRes - Report'!$I$22*'[2]NonRes - Report'!$E$12),IF(AND($B14="1 1/2-inch",DM14&gt;'[2]NonRes - Report'!$J$12),(('[2]NonRes - Report'!$J$12-'[2]NonRes - Report'!$J$10)/'[2]NonRes - Report'!$I$22*'[2]NonRes - Report'!$E$12),IF(AND($B14="2-inch",DM14&gt;'[2]NonRes - Report'!$K$12),(('[2]NonRes - Report'!$K$12-'[2]NonRes - Report'!$K$10)/'[2]NonRes - Report'!$I$22*'[2]NonRes - Report'!$E$12),IF(AND($B14="3-inch",DM14&gt;'[2]NonRes - Report'!$L$12),(('[2]NonRes - Report'!$L$12-'[2]NonRes - Report'!$L$10)/'[2]NonRes - Report'!$I$22*'[2]NonRes - Report'!$E$12),IF(AND($B14="4-inch",DM14&gt;'[2]NonRes - Report'!$M$12),(('[2]NonRes - Report'!$M$12-'[2]NonRes - Report'!$M$10)/'[2]NonRes - Report'!$I$22*'[2]NonRes - Report'!$E$12),IF(AND($B14="6-inch",DM14&gt;'[2]NonRes - Report'!$N$12),(('[2]NonRes - Report'!$N$12-'[2]NonRes - Report'!$N$10)/'[2]NonRes - Report'!$I$22*'[2]NonRes - Report'!$E$12),BE14/'[2]NonRes - Report'!$I$22*'[2]NonRes - Report'!$E$12)))))))</f>
        <v>0</v>
      </c>
      <c r="BR14" s="40">
        <f>IF(AND($B14="3/4-inch",DN14&gt;'[2]NonRes - Report'!$G$12),(('[2]NonRes - Report'!$G$12-'[2]NonRes - Report'!$G$10)/'[2]NonRes - Report'!$I$22*'[2]NonRes - Report'!$E$12),IF(AND($B14="1-inch",DN14&gt;'[2]NonRes - Report'!$I$12),(('[2]NonRes - Report'!$I$12-'[2]NonRes - Report'!$I$10)/'[2]NonRes - Report'!$I$22*'[2]NonRes - Report'!$E$12),IF(AND($B14="1 1/2-inch",DN14&gt;'[2]NonRes - Report'!$J$12),(('[2]NonRes - Report'!$J$12-'[2]NonRes - Report'!$J$10)/'[2]NonRes - Report'!$I$22*'[2]NonRes - Report'!$E$12),IF(AND($B14="2-inch",DN14&gt;'[2]NonRes - Report'!$K$12),(('[2]NonRes - Report'!$K$12-'[2]NonRes - Report'!$K$10)/'[2]NonRes - Report'!$I$22*'[2]NonRes - Report'!$E$12),IF(AND($B14="3-inch",DN14&gt;'[2]NonRes - Report'!$L$12),(('[2]NonRes - Report'!$L$12-'[2]NonRes - Report'!$L$10)/'[2]NonRes - Report'!$I$22*'[2]NonRes - Report'!$E$12),IF(AND($B14="4-inch",DN14&gt;'[2]NonRes - Report'!$M$12),(('[2]NonRes - Report'!$M$12-'[2]NonRes - Report'!$M$10)/'[2]NonRes - Report'!$I$22*'[2]NonRes - Report'!$E$12),IF(AND($B14="6-inch",DN14&gt;'[2]NonRes - Report'!$N$12),(('[2]NonRes - Report'!$N$12-'[2]NonRes - Report'!$N$10)/'[2]NonRes - Report'!$I$22*'[2]NonRes - Report'!$E$12),BF14/'[2]NonRes - Report'!$I$22*'[2]NonRes - Report'!$E$12)))))))</f>
        <v>0</v>
      </c>
      <c r="BS14" s="40">
        <f>IF(AND($B14="3/4-inch",DO14&gt;'[2]NonRes - Report'!$G$12),(('[2]NonRes - Report'!$G$12-'[2]NonRes - Report'!$G$10)/'[2]NonRes - Report'!$I$22*'[2]NonRes - Report'!$E$12),IF(AND($B14="1-inch",DO14&gt;'[2]NonRes - Report'!$I$12),(('[2]NonRes - Report'!$I$12-'[2]NonRes - Report'!$I$10)/'[2]NonRes - Report'!$I$22*'[2]NonRes - Report'!$E$12),IF(AND($B14="1 1/2-inch",DO14&gt;'[2]NonRes - Report'!$J$12),(('[2]NonRes - Report'!$J$12-'[2]NonRes - Report'!$J$10)/'[2]NonRes - Report'!$I$22*'[2]NonRes - Report'!$E$12),IF(AND($B14="2-inch",DO14&gt;'[2]NonRes - Report'!$K$12),(('[2]NonRes - Report'!$K$12-'[2]NonRes - Report'!$K$10)/'[2]NonRes - Report'!$I$22*'[2]NonRes - Report'!$E$12),IF(AND($B14="3-inch",DO14&gt;'[2]NonRes - Report'!$L$12),(('[2]NonRes - Report'!$L$12-'[2]NonRes - Report'!$L$10)/'[2]NonRes - Report'!$I$22*'[2]NonRes - Report'!$E$12),IF(AND($B14="4-inch",DO14&gt;'[2]NonRes - Report'!$M$12),(('[2]NonRes - Report'!$M$12-'[2]NonRes - Report'!$M$10)/'[2]NonRes - Report'!$I$22*'[2]NonRes - Report'!$E$12),IF(AND($B14="6-inch",DO14&gt;'[2]NonRes - Report'!$N$12),(('[2]NonRes - Report'!$N$12-'[2]NonRes - Report'!$N$10)/'[2]NonRes - Report'!$I$22*'[2]NonRes - Report'!$E$12),BG14/'[2]NonRes - Report'!$I$22*'[2]NonRes - Report'!$E$12)))))))</f>
        <v>0</v>
      </c>
      <c r="BT14" s="40">
        <f>IF(AND($B14="3/4-inch",DP14&gt;'[2]NonRes - Report'!$G$12),(('[2]NonRes - Report'!$G$12-'[2]NonRes - Report'!$G$10)/'[2]NonRes - Report'!$I$22*'[2]NonRes - Report'!$E$12),IF(AND($B14="1-inch",DP14&gt;'[2]NonRes - Report'!$I$12),(('[2]NonRes - Report'!$I$12-'[2]NonRes - Report'!$I$10)/'[2]NonRes - Report'!$I$22*'[2]NonRes - Report'!$E$12),IF(AND($B14="1 1/2-inch",DP14&gt;'[2]NonRes - Report'!$J$12),(('[2]NonRes - Report'!$J$12-'[2]NonRes - Report'!$J$10)/'[2]NonRes - Report'!$I$22*'[2]NonRes - Report'!$E$12),IF(AND($B14="2-inch",DP14&gt;'[2]NonRes - Report'!$K$12),(('[2]NonRes - Report'!$K$12-'[2]NonRes - Report'!$K$10)/'[2]NonRes - Report'!$I$22*'[2]NonRes - Report'!$E$12),IF(AND($B14="3-inch",DP14&gt;'[2]NonRes - Report'!$L$12),(('[2]NonRes - Report'!$L$12-'[2]NonRes - Report'!$L$10)/'[2]NonRes - Report'!$I$22*'[2]NonRes - Report'!$E$12),IF(AND($B14="4-inch",DP14&gt;'[2]NonRes - Report'!$M$12),(('[2]NonRes - Report'!$M$12-'[2]NonRes - Report'!$M$10)/'[2]NonRes - Report'!$I$22*'[2]NonRes - Report'!$E$12),IF(AND($B14="6-inch",DP14&gt;'[2]NonRes - Report'!$N$12),(('[2]NonRes - Report'!$N$12-'[2]NonRes - Report'!$N$10)/'[2]NonRes - Report'!$I$22*'[2]NonRes - Report'!$E$12),BH14/'[2]NonRes - Report'!$I$22*'[2]NonRes - Report'!$E$12)))))))</f>
        <v>0</v>
      </c>
      <c r="BU14" s="40">
        <f>IF(AND($B14="3/4-inch",DQ14&gt;'[2]NonRes - Report'!$G$12),(('[2]NonRes - Report'!$G$12-'[2]NonRes - Report'!$G$10)/'[2]NonRes - Report'!$I$22*'[2]NonRes - Report'!$E$12),IF(AND($B14="1-inch",DQ14&gt;'[2]NonRes - Report'!$I$12),(('[2]NonRes - Report'!$I$12-'[2]NonRes - Report'!$I$10)/'[2]NonRes - Report'!$I$22*'[2]NonRes - Report'!$E$12),IF(AND($B14="1 1/2-inch",DQ14&gt;'[2]NonRes - Report'!$J$12),(('[2]NonRes - Report'!$J$12-'[2]NonRes - Report'!$J$10)/'[2]NonRes - Report'!$I$22*'[2]NonRes - Report'!$E$12),IF(AND($B14="2-inch",DQ14&gt;'[2]NonRes - Report'!$K$12),(('[2]NonRes - Report'!$K$12-'[2]NonRes - Report'!$K$10)/'[2]NonRes - Report'!$I$22*'[2]NonRes - Report'!$E$12),IF(AND($B14="3-inch",DQ14&gt;'[2]NonRes - Report'!$L$12),(('[2]NonRes - Report'!$L$12-'[2]NonRes - Report'!$L$10)/'[2]NonRes - Report'!$I$22*'[2]NonRes - Report'!$E$12),IF(AND($B14="4-inch",DQ14&gt;'[2]NonRes - Report'!$M$12),(('[2]NonRes - Report'!$M$12-'[2]NonRes - Report'!$M$10)/'[2]NonRes - Report'!$I$22*'[2]NonRes - Report'!$E$12),IF(AND($B14="6-inch",DQ14&gt;'[2]NonRes - Report'!$N$12),(('[2]NonRes - Report'!$N$12-'[2]NonRes - Report'!$N$10)/'[2]NonRes - Report'!$I$22*'[2]NonRes - Report'!$E$12),BI14/'[2]NonRes - Report'!$I$22*'[2]NonRes - Report'!$E$12)))))))</f>
        <v>0</v>
      </c>
      <c r="BV14" s="40">
        <f>IF(AND($B14="3/4-inch",DR14&gt;'[2]NonRes - Report'!$G$12),(('[2]NonRes - Report'!$G$12-'[2]NonRes - Report'!$G$10)/'[2]NonRes - Report'!$I$22*'[2]NonRes - Report'!$E$12),IF(AND($B14="1-inch",DR14&gt;'[2]NonRes - Report'!$I$12),(('[2]NonRes - Report'!$I$12-'[2]NonRes - Report'!$I$10)/'[2]NonRes - Report'!$I$22*'[2]NonRes - Report'!$E$12),IF(AND($B14="1 1/2-inch",DR14&gt;'[2]NonRes - Report'!$J$12),(('[2]NonRes - Report'!$J$12-'[2]NonRes - Report'!$J$10)/'[2]NonRes - Report'!$I$22*'[2]NonRes - Report'!$E$12),IF(AND($B14="2-inch",DR14&gt;'[2]NonRes - Report'!$K$12),(('[2]NonRes - Report'!$K$12-'[2]NonRes - Report'!$K$10)/'[2]NonRes - Report'!$I$22*'[2]NonRes - Report'!$E$12),IF(AND($B14="3-inch",DR14&gt;'[2]NonRes - Report'!$L$12),(('[2]NonRes - Report'!$L$12-'[2]NonRes - Report'!$L$10)/'[2]NonRes - Report'!$I$22*'[2]NonRes - Report'!$E$12),IF(AND($B14="4-inch",DR14&gt;'[2]NonRes - Report'!$M$12),(('[2]NonRes - Report'!$M$12-'[2]NonRes - Report'!$M$10)/'[2]NonRes - Report'!$I$22*'[2]NonRes - Report'!$E$12),IF(AND($B14="6-inch",DR14&gt;'[2]NonRes - Report'!$N$12),(('[2]NonRes - Report'!$N$12-'[2]NonRes - Report'!$N$10)/'[2]NonRes - Report'!$I$22*'[2]NonRes - Report'!$E$12),BJ14/'[2]NonRes - Report'!$I$22*'[2]NonRes - Report'!$E$12)))))))</f>
        <v>0</v>
      </c>
      <c r="BW14" s="40">
        <f>IF(AND($B14="3/4-inch",DS14&gt;'[2]NonRes - Report'!$G$12),(('[2]NonRes - Report'!$G$12-'[2]NonRes - Report'!$G$10)/'[2]NonRes - Report'!$I$22*'[2]NonRes - Report'!$E$12),IF(AND($B14="1-inch",DS14&gt;'[2]NonRes - Report'!$I$12),(('[2]NonRes - Report'!$I$12-'[2]NonRes - Report'!$I$10)/'[2]NonRes - Report'!$I$22*'[2]NonRes - Report'!$E$12),IF(AND($B14="1 1/2-inch",DS14&gt;'[2]NonRes - Report'!$J$12),(('[2]NonRes - Report'!$J$12-'[2]NonRes - Report'!$J$10)/'[2]NonRes - Report'!$I$22*'[2]NonRes - Report'!$E$12),IF(AND($B14="2-inch",DS14&gt;'[2]NonRes - Report'!$K$12),(('[2]NonRes - Report'!$K$12-'[2]NonRes - Report'!$K$10)/'[2]NonRes - Report'!$I$22*'[2]NonRes - Report'!$E$12),IF(AND($B14="3-inch",DS14&gt;'[2]NonRes - Report'!$L$12),(('[2]NonRes - Report'!$L$12-'[2]NonRes - Report'!$L$10)/'[2]NonRes - Report'!$I$22*'[2]NonRes - Report'!$E$12),IF(AND($B14="4-inch",DS14&gt;'[2]NonRes - Report'!$M$12),(('[2]NonRes - Report'!$M$12-'[2]NonRes - Report'!$M$10)/'[2]NonRes - Report'!$I$22*'[2]NonRes - Report'!$E$12),IF(AND($B14="6-inch",DS14&gt;'[2]NonRes - Report'!$N$12),(('[2]NonRes - Report'!$N$12-'[2]NonRes - Report'!$N$10)/'[2]NonRes - Report'!$I$22*'[2]NonRes - Report'!$E$12),BK14/'[2]NonRes - Report'!$I$22*'[2]NonRes - Report'!$E$12)))))))</f>
        <v>0</v>
      </c>
      <c r="BX14" s="40">
        <f>IF(AND($B14="3/4-inch",DT14&gt;'[2]NonRes - Report'!$G$12),(('[2]NonRes - Report'!$G$12-'[2]NonRes - Report'!$G$10)/'[2]NonRes - Report'!$I$22*'[2]NonRes - Report'!$E$12),IF(AND($B14="1-inch",DT14&gt;'[2]NonRes - Report'!$I$12),(('[2]NonRes - Report'!$I$12-'[2]NonRes - Report'!$I$10)/'[2]NonRes - Report'!$I$22*'[2]NonRes - Report'!$E$12),IF(AND($B14="1 1/2-inch",DT14&gt;'[2]NonRes - Report'!$J$12),(('[2]NonRes - Report'!$J$12-'[2]NonRes - Report'!$J$10)/'[2]NonRes - Report'!$I$22*'[2]NonRes - Report'!$E$12),IF(AND($B14="2-inch",DT14&gt;'[2]NonRes - Report'!$K$12),(('[2]NonRes - Report'!$K$12-'[2]NonRes - Report'!$K$10)/'[2]NonRes - Report'!$I$22*'[2]NonRes - Report'!$E$12),IF(AND($B14="3-inch",DT14&gt;'[2]NonRes - Report'!$L$12),(('[2]NonRes - Report'!$L$12-'[2]NonRes - Report'!$L$10)/'[2]NonRes - Report'!$I$22*'[2]NonRes - Report'!$E$12),IF(AND($B14="4-inch",DT14&gt;'[2]NonRes - Report'!$M$12),(('[2]NonRes - Report'!$M$12-'[2]NonRes - Report'!$M$10)/'[2]NonRes - Report'!$I$22*'[2]NonRes - Report'!$E$12),IF(AND($B14="6-inch",DT14&gt;'[2]NonRes - Report'!$N$12),(('[2]NonRes - Report'!$N$12-'[2]NonRes - Report'!$N$10)/'[2]NonRes - Report'!$I$22*'[2]NonRes - Report'!$E$12),BL14/'[2]NonRes - Report'!$I$22*'[2]NonRes - Report'!$E$12)))))))</f>
        <v>0</v>
      </c>
      <c r="BY14" s="41">
        <f>IF(AND($B14="3/4-inch",DU14&gt;'[2]NonRes - Report'!$G$12),(('[2]NonRes - Report'!$G$12-'[2]NonRes - Report'!$G$10)/'[2]NonRes - Report'!$I$22*'[2]NonRes - Report'!$E$12),IF(AND($B14="1-inch",DU14&gt;'[2]NonRes - Report'!$I$12),(('[2]NonRes - Report'!$I$12-'[2]NonRes - Report'!$I$10)/'[2]NonRes - Report'!$I$22*'[2]NonRes - Report'!$E$12),IF(AND($B14="1 1/2-inch",DU14&gt;'[2]NonRes - Report'!$J$12),(('[2]NonRes - Report'!$J$12-'[2]NonRes - Report'!$J$10)/'[2]NonRes - Report'!$I$22*'[2]NonRes - Report'!$E$12),IF(AND($B14="2-inch",DU14&gt;'[2]NonRes - Report'!$K$12),(('[2]NonRes - Report'!$K$12-'[2]NonRes - Report'!$K$10)/'[2]NonRes - Report'!$I$22*'[2]NonRes - Report'!$E$12),IF(AND($B14="3-inch",DU14&gt;'[2]NonRes - Report'!$L$12),(('[2]NonRes - Report'!$L$12-'[2]NonRes - Report'!$L$10)/'[2]NonRes - Report'!$I$22*'[2]NonRes - Report'!$E$12),IF(AND($B14="4-inch",DU14&gt;'[2]NonRes - Report'!$M$12),(('[2]NonRes - Report'!$M$12-'[2]NonRes - Report'!$M$10)/'[2]NonRes - Report'!$I$22*'[2]NonRes - Report'!$E$12),IF(AND($B14="6-inch",DU14&gt;'[2]NonRes - Report'!$N$12),(('[2]NonRes - Report'!$N$12-'[2]NonRes - Report'!$N$10)/'[2]NonRes - Report'!$I$22*'[2]NonRes - Report'!$E$12),BM14/'[2]NonRes - Report'!$I$22*'[2]NonRes - Report'!$E$12)))))))</f>
        <v>0</v>
      </c>
      <c r="BZ14" s="38">
        <f>IF(AND($B14="3/4-inch",DJ14&gt;'[2]NonRes - Report'!$G$14),(DJ14-'[2]NonRes - Report'!$G$12),IF(AND($B14="3/4-inch",ABS(DJ14)&gt;'[2]NonRes - Report'!$G$14),(DJ14+'[2]NonRes - Report'!$G$12),IF(AND($B14="1-inch",DJ14&gt;'[2]NonRes - Report'!$I$14),(DJ14-'[2]NonRes - Report'!$I$12),IF(AND($B14="1-inch",ABS(DJ14)&gt;'[2]NonRes - Report'!$I$14),(DJ14+'[2]NonRes - Report'!$I$12),IF(AND($B14="1 1/2-inch",DJ14&gt;'[2]NonRes - Report'!$J$14),(DJ14-'[2]NonRes - Report'!$J$12),IF(AND($B14="1 1/2-inch",ABS(DJ14)&gt;'[2]NonRes - Report'!$J$14),(DJ14+'[2]NonRes - Report'!$J$12),IF(AND($B14="2-inch",DJ14&gt;'[2]NonRes - Report'!$K$14),(DJ14-'[2]NonRes - Report'!$K$12),IF(AND($B14="2-inch",ABS(DJ14)&gt;'[2]NonRes - Report'!$K$14),(DJ14+'[2]NonRes - Report'!$K$12),IF(AND($B14="3-inch",DJ14&gt;'[2]NonRes - Report'!$L$14),(DJ14-'[2]NonRes - Report'!$L$12),IF(AND($B14="3-inch",ABS(DJ14)&gt;'[2]NonRes - Report'!$L$14),(DJ14+'[2]NonRes - Report'!$L$12),IF(AND($B14="4-inch",DJ14&gt;'[2]NonRes - Report'!$M$14),(DJ14-'[2]NonRes - Report'!$M$12),IF(AND($B14="4-inch",ABS(DJ14)&gt;'[2]NonRes - Report'!$M$14),(DJ14+'[2]NonRes - Report'!$M$12),IF(AND($B14="6-inch",DJ14&gt;'[2]NonRes - Report'!$N$14),(DJ14-'[2]NonRes - Report'!$N$12),IF(AND($B14="6-inch",ABS(DJ14)&gt;'[2]NonRes - Report'!$N$14),(DJ14+'[2]NonRes - Report'!$N$12),0))))))))))))))</f>
        <v>0</v>
      </c>
      <c r="CA14" s="38">
        <f>IF(AND($B14="3/4-inch",DK14&gt;'[2]NonRes - Report'!$G$14),(DK14-'[2]NonRes - Report'!$G$12),IF(AND($B14="3/4-inch",ABS(DK14)&gt;'[2]NonRes - Report'!$G$14),(DK14+'[2]NonRes - Report'!$G$12),IF(AND($B14="1-inch",DK14&gt;'[2]NonRes - Report'!$I$14),(DK14-'[2]NonRes - Report'!$I$12),IF(AND($B14="1-inch",ABS(DK14)&gt;'[2]NonRes - Report'!$I$14),(DK14+'[2]NonRes - Report'!$I$12),IF(AND($B14="1 1/2-inch",DK14&gt;'[2]NonRes - Report'!$J$14),(DK14-'[2]NonRes - Report'!$J$12),IF(AND($B14="1 1/2-inch",ABS(DK14)&gt;'[2]NonRes - Report'!$J$14),(DK14+'[2]NonRes - Report'!$J$12),IF(AND($B14="2-inch",DK14&gt;'[2]NonRes - Report'!$K$14),(DK14-'[2]NonRes - Report'!$K$12),IF(AND($B14="2-inch",ABS(DK14)&gt;'[2]NonRes - Report'!$K$14),(DK14+'[2]NonRes - Report'!$K$12),IF(AND($B14="3-inch",DK14&gt;'[2]NonRes - Report'!$L$14),(DK14-'[2]NonRes - Report'!$L$12),IF(AND($B14="3-inch",ABS(DK14)&gt;'[2]NonRes - Report'!$L$14),(DK14+'[2]NonRes - Report'!$L$12),IF(AND($B14="4-inch",DK14&gt;'[2]NonRes - Report'!$M$14),(DK14-'[2]NonRes - Report'!$M$12),IF(AND($B14="4-inch",ABS(DK14)&gt;'[2]NonRes - Report'!$M$14),(DK14+'[2]NonRes - Report'!$M$12),IF(AND($B14="6-inch",DK14&gt;'[2]NonRes - Report'!$N$14),(DK14-'[2]NonRes - Report'!$N$12),IF(AND($B14="6-inch",ABS(DK14)&gt;'[2]NonRes - Report'!$N$14),(DK14+'[2]NonRes - Report'!$N$12),0))))))))))))))</f>
        <v>0</v>
      </c>
      <c r="CB14" s="38">
        <f>IF(AND($B14="3/4-inch",DL14&gt;'[2]NonRes - Report'!$G$14),(DL14-'[2]NonRes - Report'!$G$12),IF(AND($B14="3/4-inch",ABS(DL14)&gt;'[2]NonRes - Report'!$G$14),(DL14+'[2]NonRes - Report'!$G$12),IF(AND($B14="1-inch",DL14&gt;'[2]NonRes - Report'!$I$14),(DL14-'[2]NonRes - Report'!$I$12),IF(AND($B14="1-inch",ABS(DL14)&gt;'[2]NonRes - Report'!$I$14),(DL14+'[2]NonRes - Report'!$I$12),IF(AND($B14="1 1/2-inch",DL14&gt;'[2]NonRes - Report'!$J$14),(DL14-'[2]NonRes - Report'!$J$12),IF(AND($B14="1 1/2-inch",ABS(DL14)&gt;'[2]NonRes - Report'!$J$14),(DL14+'[2]NonRes - Report'!$J$12),IF(AND($B14="2-inch",DL14&gt;'[2]NonRes - Report'!$K$14),(DL14-'[2]NonRes - Report'!$K$12),IF(AND($B14="2-inch",ABS(DL14)&gt;'[2]NonRes - Report'!$K$14),(DL14+'[2]NonRes - Report'!$K$12),IF(AND($B14="3-inch",DL14&gt;'[2]NonRes - Report'!$L$14),(DL14-'[2]NonRes - Report'!$L$12),IF(AND($B14="3-inch",ABS(DL14)&gt;'[2]NonRes - Report'!$L$14),(DL14+'[2]NonRes - Report'!$L$12),IF(AND($B14="4-inch",DL14&gt;'[2]NonRes - Report'!$M$14),(DL14-'[2]NonRes - Report'!$M$12),IF(AND($B14="4-inch",ABS(DL14)&gt;'[2]NonRes - Report'!$M$14),(DL14+'[2]NonRes - Report'!$M$12),IF(AND($B14="6-inch",DL14&gt;'[2]NonRes - Report'!$N$14),(DL14-'[2]NonRes - Report'!$N$12),IF(AND($B14="6-inch",ABS(DL14)&gt;'[2]NonRes - Report'!$N$14),(DL14+'[2]NonRes - Report'!$N$12),0))))))))))))))</f>
        <v>0</v>
      </c>
      <c r="CC14" s="38">
        <f>IF(AND($B14="3/4-inch",DM14&gt;'[2]NonRes - Report'!$G$14),(DM14-'[2]NonRes - Report'!$G$12),IF(AND($B14="3/4-inch",ABS(DM14)&gt;'[2]NonRes - Report'!$G$14),(DM14+'[2]NonRes - Report'!$G$12),IF(AND($B14="1-inch",DM14&gt;'[2]NonRes - Report'!$I$14),(DM14-'[2]NonRes - Report'!$I$12),IF(AND($B14="1-inch",ABS(DM14)&gt;'[2]NonRes - Report'!$I$14),(DM14+'[2]NonRes - Report'!$I$12),IF(AND($B14="1 1/2-inch",DM14&gt;'[2]NonRes - Report'!$J$14),(DM14-'[2]NonRes - Report'!$J$12),IF(AND($B14="1 1/2-inch",ABS(DM14)&gt;'[2]NonRes - Report'!$J$14),(DM14+'[2]NonRes - Report'!$J$12),IF(AND($B14="2-inch",DM14&gt;'[2]NonRes - Report'!$K$14),(DM14-'[2]NonRes - Report'!$K$12),IF(AND($B14="2-inch",ABS(DM14)&gt;'[2]NonRes - Report'!$K$14),(DM14+'[2]NonRes - Report'!$K$12),IF(AND($B14="3-inch",DM14&gt;'[2]NonRes - Report'!$L$14),(DM14-'[2]NonRes - Report'!$L$12),IF(AND($B14="3-inch",ABS(DM14)&gt;'[2]NonRes - Report'!$L$14),(DM14+'[2]NonRes - Report'!$L$12),IF(AND($B14="4-inch",DM14&gt;'[2]NonRes - Report'!$M$14),(DM14-'[2]NonRes - Report'!$M$12),IF(AND($B14="4-inch",ABS(DM14)&gt;'[2]NonRes - Report'!$M$14),(DM14+'[2]NonRes - Report'!$M$12),IF(AND($B14="6-inch",DM14&gt;'[2]NonRes - Report'!$N$14),(DM14-'[2]NonRes - Report'!$N$12),IF(AND($B14="6-inch",ABS(DM14)&gt;'[2]NonRes - Report'!$N$14),(DM14+'[2]NonRes - Report'!$N$12),0))))))))))))))</f>
        <v>0</v>
      </c>
      <c r="CD14" s="38">
        <f>IF(AND($B14="3/4-inch",DN14&gt;'[2]NonRes - Report'!$G$14),(DN14-'[2]NonRes - Report'!$G$12),IF(AND($B14="3/4-inch",ABS(DN14)&gt;'[2]NonRes - Report'!$G$14),(DN14+'[2]NonRes - Report'!$G$12),IF(AND($B14="1-inch",DN14&gt;'[2]NonRes - Report'!$I$14),(DN14-'[2]NonRes - Report'!$I$12),IF(AND($B14="1-inch",ABS(DN14)&gt;'[2]NonRes - Report'!$I$14),(DN14+'[2]NonRes - Report'!$I$12),IF(AND($B14="1 1/2-inch",DN14&gt;'[2]NonRes - Report'!$J$14),(DN14-'[2]NonRes - Report'!$J$12),IF(AND($B14="1 1/2-inch",ABS(DN14)&gt;'[2]NonRes - Report'!$J$14),(DN14+'[2]NonRes - Report'!$J$12),IF(AND($B14="2-inch",DN14&gt;'[2]NonRes - Report'!$K$14),(DN14-'[2]NonRes - Report'!$K$12),IF(AND($B14="2-inch",ABS(DN14)&gt;'[2]NonRes - Report'!$K$14),(DN14+'[2]NonRes - Report'!$K$12),IF(AND($B14="3-inch",DN14&gt;'[2]NonRes - Report'!$L$14),(DN14-'[2]NonRes - Report'!$L$12),IF(AND($B14="3-inch",ABS(DN14)&gt;'[2]NonRes - Report'!$L$14),(DN14+'[2]NonRes - Report'!$L$12),IF(AND($B14="4-inch",DN14&gt;'[2]NonRes - Report'!$M$14),(DN14-'[2]NonRes - Report'!$M$12),IF(AND($B14="4-inch",ABS(DN14)&gt;'[2]NonRes - Report'!$M$14),(DN14+'[2]NonRes - Report'!$M$12),IF(AND($B14="6-inch",DN14&gt;'[2]NonRes - Report'!$N$14),(DN14-'[2]NonRes - Report'!$N$12),IF(AND($B14="6-inch",ABS(DN14)&gt;'[2]NonRes - Report'!$N$14),(DN14+'[2]NonRes - Report'!$N$12),0))))))))))))))</f>
        <v>0</v>
      </c>
      <c r="CE14" s="38">
        <f>IF(AND($B14="3/4-inch",DO14&gt;'[2]NonRes - Report'!$G$14),(DO14-'[2]NonRes - Report'!$G$12),IF(AND($B14="3/4-inch",ABS(DO14)&gt;'[2]NonRes - Report'!$G$14),(DO14+'[2]NonRes - Report'!$G$12),IF(AND($B14="1-inch",DO14&gt;'[2]NonRes - Report'!$I$14),(DO14-'[2]NonRes - Report'!$I$12),IF(AND($B14="1-inch",ABS(DO14)&gt;'[2]NonRes - Report'!$I$14),(DO14+'[2]NonRes - Report'!$I$12),IF(AND($B14="1 1/2-inch",DO14&gt;'[2]NonRes - Report'!$J$14),(DO14-'[2]NonRes - Report'!$J$12),IF(AND($B14="1 1/2-inch",ABS(DO14)&gt;'[2]NonRes - Report'!$J$14),(DO14+'[2]NonRes - Report'!$J$12),IF(AND($B14="2-inch",DO14&gt;'[2]NonRes - Report'!$K$14),(DO14-'[2]NonRes - Report'!$K$12),IF(AND($B14="2-inch",ABS(DO14)&gt;'[2]NonRes - Report'!$K$14),(DO14+'[2]NonRes - Report'!$K$12),IF(AND($B14="3-inch",DO14&gt;'[2]NonRes - Report'!$L$14),(DO14-'[2]NonRes - Report'!$L$12),IF(AND($B14="3-inch",ABS(DO14)&gt;'[2]NonRes - Report'!$L$14),(DO14+'[2]NonRes - Report'!$L$12),IF(AND($B14="4-inch",DO14&gt;'[2]NonRes - Report'!$M$14),(DO14-'[2]NonRes - Report'!$M$12),IF(AND($B14="4-inch",ABS(DO14)&gt;'[2]NonRes - Report'!$M$14),(DO14+'[2]NonRes - Report'!$M$12),IF(AND($B14="6-inch",DO14&gt;'[2]NonRes - Report'!$N$14),(DO14-'[2]NonRes - Report'!$N$12),IF(AND($B14="6-inch",ABS(DO14)&gt;'[2]NonRes - Report'!$N$14),(DO14+'[2]NonRes - Report'!$N$12),0))))))))))))))</f>
        <v>0</v>
      </c>
      <c r="CF14" s="38">
        <f>IF(AND($B14="3/4-inch",DP14&gt;'[2]NonRes - Report'!$G$14),(DP14-'[2]NonRes - Report'!$G$12),IF(AND($B14="3/4-inch",ABS(DP14)&gt;'[2]NonRes - Report'!$G$14),(DP14+'[2]NonRes - Report'!$G$12),IF(AND($B14="1-inch",DP14&gt;'[2]NonRes - Report'!$I$14),(DP14-'[2]NonRes - Report'!$I$12),IF(AND($B14="1-inch",ABS(DP14)&gt;'[2]NonRes - Report'!$I$14),(DP14+'[2]NonRes - Report'!$I$12),IF(AND($B14="1 1/2-inch",DP14&gt;'[2]NonRes - Report'!$J$14),(DP14-'[2]NonRes - Report'!$J$12),IF(AND($B14="1 1/2-inch",ABS(DP14)&gt;'[2]NonRes - Report'!$J$14),(DP14+'[2]NonRes - Report'!$J$12),IF(AND($B14="2-inch",DP14&gt;'[2]NonRes - Report'!$K$14),(DP14-'[2]NonRes - Report'!$K$12),IF(AND($B14="2-inch",ABS(DP14)&gt;'[2]NonRes - Report'!$K$14),(DP14+'[2]NonRes - Report'!$K$12),IF(AND($B14="3-inch",DP14&gt;'[2]NonRes - Report'!$L$14),(DP14-'[2]NonRes - Report'!$L$12),IF(AND($B14="3-inch",ABS(DP14)&gt;'[2]NonRes - Report'!$L$14),(DP14+'[2]NonRes - Report'!$L$12),IF(AND($B14="4-inch",DP14&gt;'[2]NonRes - Report'!$M$14),(DP14-'[2]NonRes - Report'!$M$12),IF(AND($B14="4-inch",ABS(DP14)&gt;'[2]NonRes - Report'!$M$14),(DP14+'[2]NonRes - Report'!$M$12),IF(AND($B14="6-inch",DP14&gt;'[2]NonRes - Report'!$N$14),(DP14-'[2]NonRes - Report'!$N$12),IF(AND($B14="6-inch",ABS(DP14)&gt;'[2]NonRes - Report'!$N$14),(DP14+'[2]NonRes - Report'!$N$12),0))))))))))))))</f>
        <v>0</v>
      </c>
      <c r="CG14" s="38">
        <f>IF(AND($B14="3/4-inch",DQ14&gt;'[2]NonRes - Report'!$G$14),(DQ14-'[2]NonRes - Report'!$G$12),IF(AND($B14="3/4-inch",ABS(DQ14)&gt;'[2]NonRes - Report'!$G$14),(DQ14+'[2]NonRes - Report'!$G$12),IF(AND($B14="1-inch",DQ14&gt;'[2]NonRes - Report'!$I$14),(DQ14-'[2]NonRes - Report'!$I$12),IF(AND($B14="1-inch",ABS(DQ14)&gt;'[2]NonRes - Report'!$I$14),(DQ14+'[2]NonRes - Report'!$I$12),IF(AND($B14="1 1/2-inch",DQ14&gt;'[2]NonRes - Report'!$J$14),(DQ14-'[2]NonRes - Report'!$J$12),IF(AND($B14="1 1/2-inch",ABS(DQ14)&gt;'[2]NonRes - Report'!$J$14),(DQ14+'[2]NonRes - Report'!$J$12),IF(AND($B14="2-inch",DQ14&gt;'[2]NonRes - Report'!$K$14),(DQ14-'[2]NonRes - Report'!$K$12),IF(AND($B14="2-inch",ABS(DQ14)&gt;'[2]NonRes - Report'!$K$14),(DQ14+'[2]NonRes - Report'!$K$12),IF(AND($B14="3-inch",DQ14&gt;'[2]NonRes - Report'!$L$14),(DQ14-'[2]NonRes - Report'!$L$12),IF(AND($B14="3-inch",ABS(DQ14)&gt;'[2]NonRes - Report'!$L$14),(DQ14+'[2]NonRes - Report'!$L$12),IF(AND($B14="4-inch",DQ14&gt;'[2]NonRes - Report'!$M$14),(DQ14-'[2]NonRes - Report'!$M$12),IF(AND($B14="4-inch",ABS(DQ14)&gt;'[2]NonRes - Report'!$M$14),(DQ14+'[2]NonRes - Report'!$M$12),IF(AND($B14="6-inch",DQ14&gt;'[2]NonRes - Report'!$N$14),(DQ14-'[2]NonRes - Report'!$N$12),IF(AND($B14="6-inch",ABS(DQ14)&gt;'[2]NonRes - Report'!$N$14),(DQ14+'[2]NonRes - Report'!$N$12),0))))))))))))))</f>
        <v>0</v>
      </c>
      <c r="CH14" s="38">
        <f>IF(AND($B14="3/4-inch",DR14&gt;'[2]NonRes - Report'!$G$14),(DR14-'[2]NonRes - Report'!$G$12),IF(AND($B14="3/4-inch",ABS(DR14)&gt;'[2]NonRes - Report'!$G$14),(DR14+'[2]NonRes - Report'!$G$12),IF(AND($B14="1-inch",DR14&gt;'[2]NonRes - Report'!$I$14),(DR14-'[2]NonRes - Report'!$I$12),IF(AND($B14="1-inch",ABS(DR14)&gt;'[2]NonRes - Report'!$I$14),(DR14+'[2]NonRes - Report'!$I$12),IF(AND($B14="1 1/2-inch",DR14&gt;'[2]NonRes - Report'!$J$14),(DR14-'[2]NonRes - Report'!$J$12),IF(AND($B14="1 1/2-inch",ABS(DR14)&gt;'[2]NonRes - Report'!$J$14),(DR14+'[2]NonRes - Report'!$J$12),IF(AND($B14="2-inch",DR14&gt;'[2]NonRes - Report'!$K$14),(DR14-'[2]NonRes - Report'!$K$12),IF(AND($B14="2-inch",ABS(DR14)&gt;'[2]NonRes - Report'!$K$14),(DR14+'[2]NonRes - Report'!$K$12),IF(AND($B14="3-inch",DR14&gt;'[2]NonRes - Report'!$L$14),(DR14-'[2]NonRes - Report'!$L$12),IF(AND($B14="3-inch",ABS(DR14)&gt;'[2]NonRes - Report'!$L$14),(DR14+'[2]NonRes - Report'!$L$12),IF(AND($B14="4-inch",DR14&gt;'[2]NonRes - Report'!$M$14),(DR14-'[2]NonRes - Report'!$M$12),IF(AND($B14="4-inch",ABS(DR14)&gt;'[2]NonRes - Report'!$M$14),(DR14+'[2]NonRes - Report'!$M$12),IF(AND($B14="6-inch",DR14&gt;'[2]NonRes - Report'!$N$14),(DR14-'[2]NonRes - Report'!$N$12),IF(AND($B14="6-inch",ABS(DR14)&gt;'[2]NonRes - Report'!$N$14),(DR14+'[2]NonRes - Report'!$N$12),0))))))))))))))</f>
        <v>0</v>
      </c>
      <c r="CI14" s="38">
        <f>IF(AND($B14="3/4-inch",DS14&gt;'[2]NonRes - Report'!$G$14),(DS14-'[2]NonRes - Report'!$G$12),IF(AND($B14="3/4-inch",ABS(DS14)&gt;'[2]NonRes - Report'!$G$14),(DS14+'[2]NonRes - Report'!$G$12),IF(AND($B14="1-inch",DS14&gt;'[2]NonRes - Report'!$I$14),(DS14-'[2]NonRes - Report'!$I$12),IF(AND($B14="1-inch",ABS(DS14)&gt;'[2]NonRes - Report'!$I$14),(DS14+'[2]NonRes - Report'!$I$12),IF(AND($B14="1 1/2-inch",DS14&gt;'[2]NonRes - Report'!$J$14),(DS14-'[2]NonRes - Report'!$J$12),IF(AND($B14="1 1/2-inch",ABS(DS14)&gt;'[2]NonRes - Report'!$J$14),(DS14+'[2]NonRes - Report'!$J$12),IF(AND($B14="2-inch",DS14&gt;'[2]NonRes - Report'!$K$14),(DS14-'[2]NonRes - Report'!$K$12),IF(AND($B14="2-inch",ABS(DS14)&gt;'[2]NonRes - Report'!$K$14),(DS14+'[2]NonRes - Report'!$K$12),IF(AND($B14="3-inch",DS14&gt;'[2]NonRes - Report'!$L$14),(DS14-'[2]NonRes - Report'!$L$12),IF(AND($B14="3-inch",ABS(DS14)&gt;'[2]NonRes - Report'!$L$14),(DS14+'[2]NonRes - Report'!$L$12),IF(AND($B14="4-inch",DS14&gt;'[2]NonRes - Report'!$M$14),(DS14-'[2]NonRes - Report'!$M$12),IF(AND($B14="4-inch",ABS(DS14)&gt;'[2]NonRes - Report'!$M$14),(DS14+'[2]NonRes - Report'!$M$12),IF(AND($B14="6-inch",DS14&gt;'[2]NonRes - Report'!$N$14),(DS14-'[2]NonRes - Report'!$N$12),IF(AND($B14="6-inch",ABS(DS14)&gt;'[2]NonRes - Report'!$N$14),(DS14+'[2]NonRes - Report'!$N$12),0))))))))))))))</f>
        <v>0</v>
      </c>
      <c r="CJ14" s="38">
        <f>IF(AND($B14="3/4-inch",DT14&gt;'[2]NonRes - Report'!$G$14),(DT14-'[2]NonRes - Report'!$G$12),IF(AND($B14="3/4-inch",ABS(DT14)&gt;'[2]NonRes - Report'!$G$14),(DT14+'[2]NonRes - Report'!$G$12),IF(AND($B14="1-inch",DT14&gt;'[2]NonRes - Report'!$I$14),(DT14-'[2]NonRes - Report'!$I$12),IF(AND($B14="1-inch",ABS(DT14)&gt;'[2]NonRes - Report'!$I$14),(DT14+'[2]NonRes - Report'!$I$12),IF(AND($B14="1 1/2-inch",DT14&gt;'[2]NonRes - Report'!$J$14),(DT14-'[2]NonRes - Report'!$J$12),IF(AND($B14="1 1/2-inch",ABS(DT14)&gt;'[2]NonRes - Report'!$J$14),(DT14+'[2]NonRes - Report'!$J$12),IF(AND($B14="2-inch",DT14&gt;'[2]NonRes - Report'!$K$14),(DT14-'[2]NonRes - Report'!$K$12),IF(AND($B14="2-inch",ABS(DT14)&gt;'[2]NonRes - Report'!$K$14),(DT14+'[2]NonRes - Report'!$K$12),IF(AND($B14="3-inch",DT14&gt;'[2]NonRes - Report'!$L$14),(DT14-'[2]NonRes - Report'!$L$12),IF(AND($B14="3-inch",ABS(DT14)&gt;'[2]NonRes - Report'!$L$14),(DT14+'[2]NonRes - Report'!$L$12),IF(AND($B14="4-inch",DT14&gt;'[2]NonRes - Report'!$M$14),(DT14-'[2]NonRes - Report'!$M$12),IF(AND($B14="4-inch",ABS(DT14)&gt;'[2]NonRes - Report'!$M$14),(DT14+'[2]NonRes - Report'!$M$12),IF(AND($B14="6-inch",DT14&gt;'[2]NonRes - Report'!$N$14),(DT14-'[2]NonRes - Report'!$N$12),IF(AND($B14="6-inch",ABS(DT14)&gt;'[2]NonRes - Report'!$N$14),(DT14+'[2]NonRes - Report'!$N$12),0))))))))))))))</f>
        <v>0</v>
      </c>
      <c r="CK14" s="39">
        <f>IF(AND($B14="3/4-inch",DU14&gt;'[2]NonRes - Report'!$G$14),(DU14-'[2]NonRes - Report'!$G$12),IF(AND($B14="3/4-inch",ABS(DU14)&gt;'[2]NonRes - Report'!$G$14),(DU14+'[2]NonRes - Report'!$G$12),IF(AND($B14="1-inch",DU14&gt;'[2]NonRes - Report'!$I$14),(DU14-'[2]NonRes - Report'!$I$12),IF(AND($B14="1-inch",ABS(DU14)&gt;'[2]NonRes - Report'!$I$14),(DU14+'[2]NonRes - Report'!$I$12),IF(AND($B14="1 1/2-inch",DU14&gt;'[2]NonRes - Report'!$J$14),(DU14-'[2]NonRes - Report'!$J$12),IF(AND($B14="1 1/2-inch",ABS(DU14)&gt;'[2]NonRes - Report'!$J$14),(DU14+'[2]NonRes - Report'!$J$12),IF(AND($B14="2-inch",DU14&gt;'[2]NonRes - Report'!$K$14),(DU14-'[2]NonRes - Report'!$K$12),IF(AND($B14="2-inch",ABS(DU14)&gt;'[2]NonRes - Report'!$K$14),(DU14+'[2]NonRes - Report'!$K$12),IF(AND($B14="3-inch",DU14&gt;'[2]NonRes - Report'!$L$14),(DU14-'[2]NonRes - Report'!$L$12),IF(AND($B14="3-inch",ABS(DU14)&gt;'[2]NonRes - Report'!$L$14),(DU14+'[2]NonRes - Report'!$L$12),IF(AND($B14="4-inch",DU14&gt;'[2]NonRes - Report'!$M$14),(DU14-'[2]NonRes - Report'!$M$12),IF(AND($B14="4-inch",ABS(DU14)&gt;'[2]NonRes - Report'!$M$14),(DU14+'[2]NonRes - Report'!$M$12),IF(AND($B14="6-inch",DU14&gt;'[2]NonRes - Report'!$N$14),(DU14-'[2]NonRes - Report'!$N$12),IF(AND($B14="6-inch",ABS(DU14)&gt;'[2]NonRes - Report'!$N$14),(DU14+'[2]NonRes - Report'!$N$12),0))))))))))))))</f>
        <v>0</v>
      </c>
      <c r="CL14" s="40">
        <f>IF(AND(BZ14&lt;1, ABS(BZ14)&lt;1),0,BZ14/'[2]NonRes - Report'!$I$22*'[2]NonRes - Report'!$E$14)</f>
        <v>0</v>
      </c>
      <c r="CM14" s="40">
        <f>IF(AND(CA14&lt;1, ABS(CA14)&lt;1),0,CA14/'[2]NonRes - Report'!$I$22*'[2]NonRes - Report'!$E$14)</f>
        <v>0</v>
      </c>
      <c r="CN14" s="40">
        <f>IF(AND(CB14&lt;1, ABS(CB14)&lt;1),0,CB14/'[2]NonRes - Report'!$I$22*'[2]NonRes - Report'!$E$14)</f>
        <v>0</v>
      </c>
      <c r="CO14" s="40">
        <f>IF(AND(CC14&lt;1, ABS(CC14)&lt;1),0,CC14/'[2]NonRes - Report'!$I$22*'[2]NonRes - Report'!$E$14)</f>
        <v>0</v>
      </c>
      <c r="CP14" s="40">
        <f>IF(AND(CD14&lt;1, ABS(CD14)&lt;1),0,CD14/'[2]NonRes - Report'!$I$22*'[2]NonRes - Report'!$E$14)</f>
        <v>0</v>
      </c>
      <c r="CQ14" s="40">
        <f>IF(AND(CE14&lt;1, ABS(CE14)&lt;1),0,CE14/'[2]NonRes - Report'!$I$22*'[2]NonRes - Report'!$E$14)</f>
        <v>0</v>
      </c>
      <c r="CR14" s="40">
        <f>IF(AND(CF14&lt;1, ABS(CF14)&lt;1),0,CF14/'[2]NonRes - Report'!$I$22*'[2]NonRes - Report'!$E$14)</f>
        <v>0</v>
      </c>
      <c r="CS14" s="40">
        <f>IF(AND(CG14&lt;1, ABS(CG14)&lt;1),0,CG14/'[2]NonRes - Report'!$I$22*'[2]NonRes - Report'!$E$14)</f>
        <v>0</v>
      </c>
      <c r="CT14" s="40">
        <f>IF(AND(CH14&lt;1, ABS(CH14)&lt;1),0,CH14/'[2]NonRes - Report'!$I$22*'[2]NonRes - Report'!$E$14)</f>
        <v>0</v>
      </c>
      <c r="CU14" s="40">
        <f>IF(AND(CI14&lt;1, ABS(CI14)&lt;1),0,CI14/'[2]NonRes - Report'!$I$22*'[2]NonRes - Report'!$E$14)</f>
        <v>0</v>
      </c>
      <c r="CV14" s="40">
        <f>IF(AND(CJ14&lt;1, ABS(CJ14)&lt;1),0,CJ14/'[2]NonRes - Report'!$I$22*'[2]NonRes - Report'!$E$14)</f>
        <v>0</v>
      </c>
      <c r="CW14" s="41">
        <f>IF(AND(CK14&lt;1, ABS(CK14)&lt;1),0,CK14/'[2]NonRes - Report'!$I$22*'[2]NonRes - Report'!$E$14)</f>
        <v>0</v>
      </c>
      <c r="CX14" s="40">
        <f t="shared" si="2"/>
        <v>11.55</v>
      </c>
      <c r="CY14" s="40">
        <f t="shared" si="3"/>
        <v>11.55</v>
      </c>
      <c r="CZ14" s="40">
        <f t="shared" si="4"/>
        <v>11.55</v>
      </c>
      <c r="DA14" s="40">
        <f t="shared" si="5"/>
        <v>11.55</v>
      </c>
      <c r="DB14" s="40">
        <f t="shared" si="6"/>
        <v>11.55</v>
      </c>
      <c r="DC14" s="40">
        <f t="shared" si="7"/>
        <v>11.55</v>
      </c>
      <c r="DD14" s="40">
        <f t="shared" si="8"/>
        <v>11.55</v>
      </c>
      <c r="DE14" s="40">
        <f t="shared" si="9"/>
        <v>11.55</v>
      </c>
      <c r="DF14" s="40">
        <f t="shared" si="10"/>
        <v>11.55</v>
      </c>
      <c r="DG14" s="40">
        <f t="shared" si="11"/>
        <v>11.55</v>
      </c>
      <c r="DH14" s="40">
        <f t="shared" si="12"/>
        <v>11.55</v>
      </c>
      <c r="DI14" s="41">
        <f t="shared" si="13"/>
        <v>11.55</v>
      </c>
      <c r="DJ14" s="38">
        <f t="shared" si="14"/>
        <v>0</v>
      </c>
      <c r="DK14" s="38">
        <f t="shared" si="15"/>
        <v>0</v>
      </c>
      <c r="DL14" s="38">
        <f t="shared" si="16"/>
        <v>0</v>
      </c>
      <c r="DM14" s="38">
        <f t="shared" si="17"/>
        <v>0</v>
      </c>
      <c r="DN14" s="38">
        <f t="shared" si="18"/>
        <v>0</v>
      </c>
      <c r="DO14" s="38">
        <f t="shared" si="19"/>
        <v>0</v>
      </c>
      <c r="DP14" s="38">
        <f t="shared" si="20"/>
        <v>0</v>
      </c>
      <c r="DQ14" s="38">
        <f t="shared" si="21"/>
        <v>0</v>
      </c>
      <c r="DR14" s="38">
        <f t="shared" si="22"/>
        <v>0</v>
      </c>
      <c r="DS14" s="38">
        <f t="shared" si="23"/>
        <v>0</v>
      </c>
      <c r="DT14" s="38">
        <f t="shared" si="24"/>
        <v>0</v>
      </c>
      <c r="DU14" s="39">
        <f t="shared" si="25"/>
        <v>0</v>
      </c>
      <c r="DV14" s="38">
        <f>IF($B14="3/4-inch",'[2]NonRes - Report'!$G$9, IF($B14="1-inch",'[2]NonRes - Report'!$G$9*'[2]NonRes - Report'!$I$19,IF($B14="1 1/2-inch", '[2]NonRes - Report'!$G$9*'[2]NonRes - Report'!$J$19,IF($B14="2-inch",'[2]NonRes - Report'!$G$9*'[2]NonRes - Report'!$K$19,IF($B14="3-inch",'[2]NonRes - Report'!$G$9*'[2]NonRes - Report'!$L$19,IF($B14="4-inch",'[2]NonRes - Report'!$G$9*'[2]NonRes - Report'!$M$19,IF($B14="6-inch",'[2]NonRes - Report'!$G$9*'[2]NonRes - Report'!$N$19, 0)))))))</f>
        <v>0</v>
      </c>
      <c r="DW14" s="38">
        <f>IF($B14="3/4-inch",'[2]NonRes - Report'!$G$9, IF($B14="1-inch",'[2]NonRes - Report'!$G$9*'[2]NonRes - Report'!$I$19,IF($B14="1 1/2-inch", '[2]NonRes - Report'!$G$9*'[2]NonRes - Report'!$J$19,IF($B14="2-inch",'[2]NonRes - Report'!$G$9*'[2]NonRes - Report'!$K$19,IF($B14="3-inch",'[2]NonRes - Report'!$G$9*'[2]NonRes - Report'!$L$19,IF($B14="4-inch",'[2]NonRes - Report'!$G$9*'[2]NonRes - Report'!$M$19,IF($B14="6-inch",'[2]NonRes - Report'!$G$9*'[2]NonRes - Report'!$N$19, 0)))))))</f>
        <v>0</v>
      </c>
      <c r="DX14" s="38">
        <f>IF($B14="3/4-inch",'[2]NonRes - Report'!$G$9, IF($B14="1-inch",'[2]NonRes - Report'!$G$9*'[2]NonRes - Report'!$I$19,IF($B14="1 1/2-inch", '[2]NonRes - Report'!$G$9*'[2]NonRes - Report'!$J$19,IF($B14="2-inch",'[2]NonRes - Report'!$G$9*'[2]NonRes - Report'!$K$19,IF($B14="3-inch",'[2]NonRes - Report'!$G$9*'[2]NonRes - Report'!$L$19,IF($B14="4-inch",'[2]NonRes - Report'!$G$9*'[2]NonRes - Report'!$M$19,IF($B14="6-inch",'[2]NonRes - Report'!$G$9*'[2]NonRes - Report'!$N$19, 0)))))))</f>
        <v>0</v>
      </c>
      <c r="DY14" s="38">
        <f>IF($B14="3/4-inch",'[2]NonRes - Report'!$G$9, IF($B14="1-inch",'[2]NonRes - Report'!$G$9*'[2]NonRes - Report'!$I$19,IF($B14="1 1/2-inch", '[2]NonRes - Report'!$G$9*'[2]NonRes - Report'!$J$19,IF($B14="2-inch",'[2]NonRes - Report'!$G$9*'[2]NonRes - Report'!$K$19,IF($B14="3-inch",'[2]NonRes - Report'!$G$9*'[2]NonRes - Report'!$L$19,IF($B14="4-inch",'[2]NonRes - Report'!$G$9*'[2]NonRes - Report'!$M$19,IF($B14="6-inch",'[2]NonRes - Report'!$G$9*'[2]NonRes - Report'!$N$19, 0)))))))</f>
        <v>0</v>
      </c>
      <c r="DZ14" s="38">
        <f>IF($B14="3/4-inch",'[2]NonRes - Report'!$G$9, IF($B14="1-inch",'[2]NonRes - Report'!$G$9*'[2]NonRes - Report'!$I$19,IF($B14="1 1/2-inch", '[2]NonRes - Report'!$G$9*'[2]NonRes - Report'!$J$19,IF($B14="2-inch",'[2]NonRes - Report'!$G$9*'[2]NonRes - Report'!$K$19,IF($B14="3-inch",'[2]NonRes - Report'!$G$9*'[2]NonRes - Report'!$L$19,IF($B14="4-inch",'[2]NonRes - Report'!$G$9*'[2]NonRes - Report'!$M$19,IF($B14="6-inch",'[2]NonRes - Report'!$G$9*'[2]NonRes - Report'!$N$19, 0)))))))</f>
        <v>0</v>
      </c>
      <c r="EA14" s="38">
        <f>IF($B14="3/4-inch",'[2]NonRes - Report'!$G$9, IF($B14="1-inch",'[2]NonRes - Report'!$G$9*'[2]NonRes - Report'!$I$19,IF($B14="1 1/2-inch", '[2]NonRes - Report'!$G$9*'[2]NonRes - Report'!$J$19,IF($B14="2-inch",'[2]NonRes - Report'!$G$9*'[2]NonRes - Report'!$K$19,IF($B14="3-inch",'[2]NonRes - Report'!$G$9*'[2]NonRes - Report'!$L$19,IF($B14="4-inch",'[2]NonRes - Report'!$G$9*'[2]NonRes - Report'!$M$19,IF($B14="6-inch",'[2]NonRes - Report'!$G$9*'[2]NonRes - Report'!$N$19, 0)))))))</f>
        <v>0</v>
      </c>
      <c r="EB14" s="38">
        <f>IF($B14="3/4-inch",'[2]NonRes - Report'!$G$9, IF($B14="1-inch",'[2]NonRes - Report'!$G$9*'[2]NonRes - Report'!$I$19,IF($B14="1 1/2-inch", '[2]NonRes - Report'!$G$9*'[2]NonRes - Report'!$J$19,IF($B14="2-inch",'[2]NonRes - Report'!$G$9*'[2]NonRes - Report'!$K$19,IF($B14="3-inch",'[2]NonRes - Report'!$G$9*'[2]NonRes - Report'!$L$19,IF($B14="4-inch",'[2]NonRes - Report'!$G$9*'[2]NonRes - Report'!$M$19,IF($B14="6-inch",'[2]NonRes - Report'!$G$9*'[2]NonRes - Report'!$N$19, 0)))))))</f>
        <v>0</v>
      </c>
      <c r="EC14" s="38">
        <f>IF($B14="3/4-inch",'[2]NonRes - Report'!$G$9, IF($B14="1-inch",'[2]NonRes - Report'!$G$9*'[2]NonRes - Report'!$I$19,IF($B14="1 1/2-inch", '[2]NonRes - Report'!$G$9*'[2]NonRes - Report'!$J$19,IF($B14="2-inch",'[2]NonRes - Report'!$G$9*'[2]NonRes - Report'!$K$19,IF($B14="3-inch",'[2]NonRes - Report'!$G$9*'[2]NonRes - Report'!$L$19,IF($B14="4-inch",'[2]NonRes - Report'!$G$9*'[2]NonRes - Report'!$M$19,IF($B14="6-inch",'[2]NonRes - Report'!$G$9*'[2]NonRes - Report'!$N$19, 0)))))))</f>
        <v>0</v>
      </c>
      <c r="ED14" s="38">
        <f>IF($B14="3/4-inch",'[2]NonRes - Report'!$G$9, IF($B14="1-inch",'[2]NonRes - Report'!$G$9*'[2]NonRes - Report'!$I$19,IF($B14="1 1/2-inch", '[2]NonRes - Report'!$G$9*'[2]NonRes - Report'!$J$19,IF($B14="2-inch",'[2]NonRes - Report'!$G$9*'[2]NonRes - Report'!$K$19,IF($B14="3-inch",'[2]NonRes - Report'!$G$9*'[2]NonRes - Report'!$L$19,IF($B14="4-inch",'[2]NonRes - Report'!$G$9*'[2]NonRes - Report'!$M$19,IF($B14="6-inch",'[2]NonRes - Report'!$G$9*'[2]NonRes - Report'!$N$19, 0)))))))</f>
        <v>0</v>
      </c>
      <c r="EE14" s="38">
        <f>IF($B14="3/4-inch",'[2]NonRes - Report'!$G$9, IF($B14="1-inch",'[2]NonRes - Report'!$G$9*'[2]NonRes - Report'!$I$19,IF($B14="1 1/2-inch", '[2]NonRes - Report'!$G$9*'[2]NonRes - Report'!$J$19,IF($B14="2-inch",'[2]NonRes - Report'!$G$9*'[2]NonRes - Report'!$K$19,IF($B14="3-inch",'[2]NonRes - Report'!$G$9*'[2]NonRes - Report'!$L$19,IF($B14="4-inch",'[2]NonRes - Report'!$G$9*'[2]NonRes - Report'!$M$19,IF($B14="6-inch",'[2]NonRes - Report'!$G$9*'[2]NonRes - Report'!$N$19, 0)))))))</f>
        <v>0</v>
      </c>
      <c r="EF14" s="38">
        <f>IF($B14="3/4-inch",'[2]NonRes - Report'!$G$9, IF($B14="1-inch",'[2]NonRes - Report'!$G$9*'[2]NonRes - Report'!$I$19,IF($B14="1 1/2-inch", '[2]NonRes - Report'!$G$9*'[2]NonRes - Report'!$J$19,IF($B14="2-inch",'[2]NonRes - Report'!$G$9*'[2]NonRes - Report'!$K$19,IF($B14="3-inch",'[2]NonRes - Report'!$G$9*'[2]NonRes - Report'!$L$19,IF($B14="4-inch",'[2]NonRes - Report'!$G$9*'[2]NonRes - Report'!$M$19,IF($B14="6-inch",'[2]NonRes - Report'!$G$9*'[2]NonRes - Report'!$N$19, 0)))))))</f>
        <v>0</v>
      </c>
      <c r="EG14" s="39">
        <f>IF($B14="3/4-inch",'[2]NonRes - Report'!$G$9, IF($B14="1-inch",'[2]NonRes - Report'!$G$9*'[2]NonRes - Report'!$I$19,IF($B14="1 1/2-inch", '[2]NonRes - Report'!$G$9*'[2]NonRes - Report'!$J$19,IF($B14="2-inch",'[2]NonRes - Report'!$G$9*'[2]NonRes - Report'!$K$19,IF($B14="3-inch",'[2]NonRes - Report'!$G$9*'[2]NonRes - Report'!$L$19,IF($B14="4-inch",'[2]NonRes - Report'!$G$9*'[2]NonRes - Report'!$M$19,IF($B14="6-inch",'[2]NonRes - Report'!$G$9*'[2]NonRes - Report'!$N$19, 0)))))))</f>
        <v>0</v>
      </c>
      <c r="EH14" s="42"/>
      <c r="EI14" s="42"/>
      <c r="EJ14" s="42"/>
      <c r="EK14" s="42"/>
      <c r="EL14" s="42"/>
      <c r="EM14" s="42"/>
      <c r="EN14" s="42"/>
      <c r="EO14" s="42"/>
      <c r="EP14" s="42"/>
      <c r="EQ14" s="42"/>
      <c r="ER14" s="42"/>
      <c r="ES14" s="42"/>
    </row>
    <row r="15" spans="1:149" ht="15">
      <c r="A15" s="120" t="s">
        <v>78</v>
      </c>
      <c r="B15" s="34" t="str">
        <f>'[2]Input - NonRes'!A462</f>
        <v>3/4-inch</v>
      </c>
      <c r="C15" s="35">
        <f t="shared" si="0"/>
        <v>142.00000000000003</v>
      </c>
      <c r="D15" s="36">
        <f t="shared" si="1"/>
        <v>400</v>
      </c>
      <c r="E15" s="37">
        <f>IF('[2]NonRes - Report'!$K$22="Monthly",(AVERAGE(F15:Q15)),AVERAGE(F15,H15,J15,L15,N15,P15))</f>
        <v>33.333333333333336</v>
      </c>
      <c r="F15" s="38">
        <f>IF('[2]Input - NonRes'!B462="", "", '[2]Input - NonRes'!B462)</f>
        <v>0</v>
      </c>
      <c r="G15" s="38">
        <f>IF('[2]Input - NonRes'!C462="","",'[2]Input - NonRes'!C462)</f>
        <v>100</v>
      </c>
      <c r="H15" s="38">
        <f>IF('[2]Input - NonRes'!D462="", "", '[2]Input - NonRes'!D462)</f>
        <v>0</v>
      </c>
      <c r="I15" s="38">
        <f>IF('[2]Input - NonRes'!E462="", "", '[2]Input - NonRes'!E462)</f>
        <v>100</v>
      </c>
      <c r="J15" s="38">
        <f>IF('[2]Input - NonRes'!F462="", "", '[2]Input - NonRes'!F462)</f>
        <v>0</v>
      </c>
      <c r="K15" s="38">
        <f>IF('[2]Input - NonRes'!G462="", "", '[2]Input - NonRes'!G462)</f>
        <v>0</v>
      </c>
      <c r="L15" s="38">
        <f>IF('[2]Input - NonRes'!H462="", "", '[2]Input - NonRes'!H462)</f>
        <v>100</v>
      </c>
      <c r="M15" s="38">
        <f>IF('[2]Input - NonRes'!I462="", "", '[2]Input - NonRes'!I462)</f>
        <v>0</v>
      </c>
      <c r="N15" s="38">
        <f>IF('[2]Input - NonRes'!J462="", "", '[2]Input - NonRes'!J462)</f>
        <v>100</v>
      </c>
      <c r="O15" s="38">
        <f>IF('[2]Input - NonRes'!K462="", "", '[2]Input - NonRes'!K462)</f>
        <v>0</v>
      </c>
      <c r="P15" s="38">
        <f>IF('[2]Input - NonRes'!L462="", "", '[2]Input - NonRes'!L462)</f>
        <v>0</v>
      </c>
      <c r="Q15" s="39">
        <f>IF('[2]Input - NonRes'!M462="", "", '[2]Input - NonRes'!M462)</f>
        <v>0</v>
      </c>
      <c r="R15" s="40">
        <f>IF(AND($B15="3/4-inch", NOT(F15=""),OR(F15&gt;=0, F15&lt;0)),'[2]NonRes - Report'!$E$9,IF(AND($B15="1-inch", NOT(F15=""),OR(F15&gt;=0, F15&lt;0)),'[2]NonRes - Report'!$I$9,IF(AND($B15="1 1/2-inch", NOT(F15=""),OR(F15&gt;=0, F15&lt;0)),'[2]NonRes - Report'!$J$9,IF(AND($B15="2-inch", NOT(F15=""),OR(F15&gt;=0, F15&lt;0)),'[2]NonRes - Report'!$K$9,IF(AND($B15="3-inch", NOT(F15=""),OR(F15&gt;=0, F15&lt;0)),'[2]NonRes - Report'!$L$9,IF(AND($B15="4-inch", NOT(F15=""),OR(F15&gt;=0, F15&lt;0)),'[2]NonRes - Report'!$M$9,IF(AND($B15="6-inch", NOT(F15=""),OR(F15&gt;=0, F15&lt;0)),'[2]NonRes - Report'!$N$9, 0)))))))</f>
        <v>11.55</v>
      </c>
      <c r="S15" s="40">
        <f>IF(AND($B15="3/4-inch", NOT(G15=""),OR(G15&gt;=0, G15&lt;0)),'[2]NonRes - Report'!$E$9,IF(AND($B15="1-inch", NOT(G15=""),OR(G15&gt;=0, G15&lt;0)),'[2]NonRes - Report'!$I$9,IF(AND($B15="1 1/2-inch", NOT(G15=""),OR(G15&gt;=0, G15&lt;0)),'[2]NonRes - Report'!$J$9,IF(AND($B15="2-inch", NOT(G15=""),OR(G15&gt;=0, G15&lt;0)),'[2]NonRes - Report'!$K$9,IF(AND($B15="3-inch", NOT(G15=""),OR(G15&gt;=0, G15&lt;0)),'[2]NonRes - Report'!$L$9,IF(AND($B15="4-inch", NOT(G15=""),OR(G15&gt;=0, G15&lt;0)),'[2]NonRes - Report'!$M$9,IF(AND($B15="6-inch", NOT(G15=""),OR(G15&gt;=0, G15&lt;0)),'[2]NonRes - Report'!$N$9, 0)))))))</f>
        <v>11.55</v>
      </c>
      <c r="T15" s="40">
        <f>IF(AND($B15="3/4-inch", NOT(H15=""),OR(H15&gt;=0, H15&lt;0)),'[2]NonRes - Report'!$E$9,IF(AND($B15="1-inch", NOT(H15=""),OR(H15&gt;=0, H15&lt;0)),'[2]NonRes - Report'!$I$9,IF(AND($B15="1 1/2-inch", NOT(H15=""),OR(H15&gt;=0, H15&lt;0)),'[2]NonRes - Report'!$J$9,IF(AND($B15="2-inch", NOT(H15=""),OR(H15&gt;=0, H15&lt;0)),'[2]NonRes - Report'!$K$9,IF(AND($B15="3-inch", NOT(H15=""),OR(H15&gt;=0, H15&lt;0)),'[2]NonRes - Report'!$L$9,IF(AND($B15="4-inch", NOT(H15=""),OR(H15&gt;=0, H15&lt;0)),'[2]NonRes - Report'!$M$9,IF(AND($B15="6-inch", NOT(H15=""),OR(H15&gt;=0, H15&lt;0)),'[2]NonRes - Report'!$N$9, 0)))))))</f>
        <v>11.55</v>
      </c>
      <c r="U15" s="40">
        <f>IF(AND($B15="3/4-inch", NOT(I15=""),OR(I15&gt;=0, I15&lt;0)),'[2]NonRes - Report'!$E$9,IF(AND($B15="1-inch", NOT(I15=""),OR(I15&gt;=0, I15&lt;0)),'[2]NonRes - Report'!$I$9,IF(AND($B15="1 1/2-inch", NOT(I15=""),OR(I15&gt;=0, I15&lt;0)),'[2]NonRes - Report'!$J$9,IF(AND($B15="2-inch", NOT(I15=""),OR(I15&gt;=0, I15&lt;0)),'[2]NonRes - Report'!$K$9,IF(AND($B15="3-inch", NOT(I15=""),OR(I15&gt;=0, I15&lt;0)),'[2]NonRes - Report'!$L$9,IF(AND($B15="4-inch", NOT(I15=""),OR(I15&gt;=0, I15&lt;0)),'[2]NonRes - Report'!$M$9,IF(AND($B15="6-inch", NOT(I15=""),OR(I15&gt;=0, I15&lt;0)),'[2]NonRes - Report'!$N$9, 0)))))))</f>
        <v>11.55</v>
      </c>
      <c r="V15" s="40">
        <f>IF(AND($B15="3/4-inch", NOT(J15=""),OR(J15&gt;=0, J15&lt;0)),'[2]NonRes - Report'!$E$9,IF(AND($B15="1-inch", NOT(J15=""),OR(J15&gt;=0, J15&lt;0)),'[2]NonRes - Report'!$I$9,IF(AND($B15="1 1/2-inch", NOT(J15=""),OR(J15&gt;=0, J15&lt;0)),'[2]NonRes - Report'!$J$9,IF(AND($B15="2-inch", NOT(J15=""),OR(J15&gt;=0, J15&lt;0)),'[2]NonRes - Report'!$K$9,IF(AND($B15="3-inch", NOT(J15=""),OR(J15&gt;=0, J15&lt;0)),'[2]NonRes - Report'!$L$9,IF(AND($B15="4-inch", NOT(J15=""),OR(J15&gt;=0, J15&lt;0)),'[2]NonRes - Report'!$M$9,IF(AND($B15="6-inch", NOT(J15=""),OR(J15&gt;=0, J15&lt;0)),'[2]NonRes - Report'!$N$9, 0)))))))</f>
        <v>11.55</v>
      </c>
      <c r="W15" s="40">
        <f>IF(AND($B15="3/4-inch", NOT(K15=""),OR(K15&gt;=0, K15&lt;0)),'[2]NonRes - Report'!$E$9,IF(AND($B15="1-inch", NOT(K15=""),OR(K15&gt;=0, K15&lt;0)),'[2]NonRes - Report'!$I$9,IF(AND($B15="1 1/2-inch", NOT(K15=""),OR(K15&gt;=0, K15&lt;0)),'[2]NonRes - Report'!$J$9,IF(AND($B15="2-inch", NOT(K15=""),OR(K15&gt;=0, K15&lt;0)),'[2]NonRes - Report'!$K$9,IF(AND($B15="3-inch", NOT(K15=""),OR(K15&gt;=0, K15&lt;0)),'[2]NonRes - Report'!$L$9,IF(AND($B15="4-inch", NOT(K15=""),OR(K15&gt;=0, K15&lt;0)),'[2]NonRes - Report'!$M$9,IF(AND($B15="6-inch", NOT(K15=""),OR(K15&gt;=0, K15&lt;0)),'[2]NonRes - Report'!$N$9, 0)))))))</f>
        <v>11.55</v>
      </c>
      <c r="X15" s="40">
        <f>IF(AND($B15="3/4-inch", NOT(L15=""),OR(L15&gt;=0, L15&lt;0)),'[2]NonRes - Report'!$E$9,IF(AND($B15="1-inch", NOT(L15=""),OR(L15&gt;=0, L15&lt;0)),'[2]NonRes - Report'!$I$9,IF(AND($B15="1 1/2-inch", NOT(L15=""),OR(L15&gt;=0, L15&lt;0)),'[2]NonRes - Report'!$J$9,IF(AND($B15="2-inch", NOT(L15=""),OR(L15&gt;=0, L15&lt;0)),'[2]NonRes - Report'!$K$9,IF(AND($B15="3-inch", NOT(L15=""),OR(L15&gt;=0, L15&lt;0)),'[2]NonRes - Report'!$L$9,IF(AND($B15="4-inch", NOT(L15=""),OR(L15&gt;=0, L15&lt;0)),'[2]NonRes - Report'!$M$9,IF(AND($B15="6-inch", NOT(L15=""),OR(L15&gt;=0, L15&lt;0)),'[2]NonRes - Report'!$N$9, 0)))))))</f>
        <v>11.55</v>
      </c>
      <c r="Y15" s="40">
        <f>IF(AND($B15="3/4-inch", NOT(M15=""),OR(M15&gt;=0, M15&lt;0)),'[2]NonRes - Report'!$E$9,IF(AND($B15="1-inch", NOT(M15=""),OR(M15&gt;=0, M15&lt;0)),'[2]NonRes - Report'!$I$9,IF(AND($B15="1 1/2-inch", NOT(M15=""),OR(M15&gt;=0, M15&lt;0)),'[2]NonRes - Report'!$J$9,IF(AND($B15="2-inch", NOT(M15=""),OR(M15&gt;=0, M15&lt;0)),'[2]NonRes - Report'!$K$9,IF(AND($B15="3-inch", NOT(M15=""),OR(M15&gt;=0, M15&lt;0)),'[2]NonRes - Report'!$L$9,IF(AND($B15="4-inch", NOT(M15=""),OR(M15&gt;=0, M15&lt;0)),'[2]NonRes - Report'!$M$9,IF(AND($B15="6-inch", NOT(M15=""),OR(M15&gt;=0, M15&lt;0)),'[2]NonRes - Report'!$N$9, 0)))))))</f>
        <v>11.55</v>
      </c>
      <c r="Z15" s="40">
        <f>IF(AND($B15="3/4-inch", NOT(N15=""),OR(N15&gt;=0, N15&lt;0)),'[2]NonRes - Report'!$E$9,IF(AND($B15="1-inch", NOT(N15=""),OR(N15&gt;=0, N15&lt;0)),'[2]NonRes - Report'!$I$9,IF(AND($B15="1 1/2-inch", NOT(N15=""),OR(N15&gt;=0, N15&lt;0)),'[2]NonRes - Report'!$J$9,IF(AND($B15="2-inch", NOT(N15=""),OR(N15&gt;=0, N15&lt;0)),'[2]NonRes - Report'!$K$9,IF(AND($B15="3-inch", NOT(N15=""),OR(N15&gt;=0, N15&lt;0)),'[2]NonRes - Report'!$L$9,IF(AND($B15="4-inch", NOT(N15=""),OR(N15&gt;=0, N15&lt;0)),'[2]NonRes - Report'!$M$9,IF(AND($B15="6-inch", NOT(N15=""),OR(N15&gt;=0, N15&lt;0)),'[2]NonRes - Report'!$N$9, 0)))))))</f>
        <v>11.55</v>
      </c>
      <c r="AA15" s="40">
        <f>IF(AND($B15="3/4-inch", NOT(O15=""),OR(O15&gt;=0, O15&lt;0)),'[2]NonRes - Report'!$E$9,IF(AND($B15="1-inch", NOT(O15=""),OR(O15&gt;=0, O15&lt;0)),'[2]NonRes - Report'!$I$9,IF(AND($B15="1 1/2-inch", NOT(O15=""),OR(O15&gt;=0, O15&lt;0)),'[2]NonRes - Report'!$J$9,IF(AND($B15="2-inch", NOT(O15=""),OR(O15&gt;=0, O15&lt;0)),'[2]NonRes - Report'!$K$9,IF(AND($B15="3-inch", NOT(O15=""),OR(O15&gt;=0, O15&lt;0)),'[2]NonRes - Report'!$L$9,IF(AND($B15="4-inch", NOT(O15=""),OR(O15&gt;=0, O15&lt;0)),'[2]NonRes - Report'!$M$9,IF(AND($B15="6-inch", NOT(O15=""),OR(O15&gt;=0, O15&lt;0)),'[2]NonRes - Report'!$N$9, 0)))))))</f>
        <v>11.55</v>
      </c>
      <c r="AB15" s="40">
        <f>IF(AND($B15="3/4-inch", NOT(P15=""),OR(P15&gt;=0, P15&lt;0)),'[2]NonRes - Report'!$E$9,IF(AND($B15="1-inch", NOT(P15=""),OR(P15&gt;=0, P15&lt;0)),'[2]NonRes - Report'!$I$9,IF(AND($B15="1 1/2-inch", NOT(P15=""),OR(P15&gt;=0, P15&lt;0)),'[2]NonRes - Report'!$J$9,IF(AND($B15="2-inch", NOT(P15=""),OR(P15&gt;=0, P15&lt;0)),'[2]NonRes - Report'!$K$9,IF(AND($B15="3-inch", NOT(P15=""),OR(P15&gt;=0, P15&lt;0)),'[2]NonRes - Report'!$L$9,IF(AND($B15="4-inch", NOT(P15=""),OR(P15&gt;=0, P15&lt;0)),'[2]NonRes - Report'!$M$9,IF(AND($B15="6-inch", NOT(P15=""),OR(P15&gt;=0, P15&lt;0)),'[2]NonRes - Report'!$N$9, 0)))))))</f>
        <v>11.55</v>
      </c>
      <c r="AC15" s="41">
        <f>IF(AND($B15="3/4-inch", NOT(Q15=""),OR(Q15&gt;=0, Q15&lt;0)),'[2]NonRes - Report'!$E$9,IF(AND($B15="1-inch", NOT(Q15=""),OR(Q15&gt;=0, Q15&lt;0)),'[2]NonRes - Report'!$I$9,IF(AND($B15="1 1/2-inch", NOT(Q15=""),OR(Q15&gt;=0, Q15&lt;0)),'[2]NonRes - Report'!$J$9,IF(AND($B15="2-inch", NOT(Q15=""),OR(Q15&gt;=0, Q15&lt;0)),'[2]NonRes - Report'!$K$9,IF(AND($B15="3-inch", NOT(Q15=""),OR(Q15&gt;=0, Q15&lt;0)),'[2]NonRes - Report'!$L$9,IF(AND($B15="4-inch", NOT(Q15=""),OR(Q15&gt;=0, Q15&lt;0)),'[2]NonRes - Report'!$M$9,IF(AND($B15="6-inch", NOT(Q15=""),OR(Q15&gt;=0, Q15&lt;0)),'[2]NonRes - Report'!$N$9, 0)))))))</f>
        <v>11.55</v>
      </c>
      <c r="AD15" s="38">
        <f>IF(AND($B15="3/4-inch",DJ15&gt;'[2]NonRes - Report'!$G$10),'[2]NonRes - Report'!$G$10,IF(AND($B15="3/4-inch",ABS(DJ15)&gt;'[2]NonRes - Report'!$G$10),-'[2]NonRes - Report'!$G$10,IF(AND($B15="1-inch",DJ15&gt;'[2]NonRes - Report'!$I$10),'[2]NonRes - Report'!$I$10,IF(AND($B15="1-inch",ABS(DJ15)&gt;'[2]NonRes - Report'!$I$10),-'[2]NonRes - Report'!$I$10,IF(AND($B15="1 1/2-inch",DJ15&gt;'[2]NonRes - Report'!$J$10),'[2]NonRes - Report'!$J$10,IF(AND($B15="1 1/2-inch",ABS(DJ15)&gt;'[2]NonRes - Report'!$J$10),-'[2]NonRes - Report'!$J$10,IF(AND($B15="2-inch",DJ15&gt;'[2]NonRes - Report'!$K$10),'[2]NonRes - Report'!$K$10,IF(AND($B15="2-inch",ABS(DJ15)&gt;'[2]NonRes - Report'!$K$10),-'[2]NonRes - Report'!$K$10,IF(AND($B15="3-inch",DJ15&gt;'[2]NonRes - Report'!$L$10),'[2]NonRes - Report'!$L$10,IF(AND($B15="3-inch",ABS(DJ15)&gt;'[2]NonRes - Report'!$L$10),-'[2]NonRes - Report'!$L$10,IF(AND($B15="4-inch",DJ15&gt;'[2]NonRes - Report'!$M$10),'[2]NonRes - Report'!$M$10,IF(AND($B15="4-inch",ABS(DJ15)&gt;'[2]NonRes - Report'!$M$10),-'[2]NonRes - Report'!$M$10,IF(AND($B15="6-inch",DJ15&gt;'[2]NonRes - Report'!$N$10),'[2]NonRes - Report'!$N$10,IF(AND($B15="6-inch",ABS(DJ15)&gt;'[2]NonRes - Report'!$N$10),-'[2]NonRes - Report'!$N$10,IF(DJ15&lt;0,-DJ15,DJ15)))))))))))))))</f>
        <v>0</v>
      </c>
      <c r="AE15" s="38">
        <f>IF(AND($B15="3/4-inch",DK15&gt;'[2]NonRes - Report'!$G$10),'[2]NonRes - Report'!$G$10,IF(AND($B15="3/4-inch",ABS(DK15)&gt;'[2]NonRes - Report'!$G$10),-'[2]NonRes - Report'!$G$10,IF(AND($B15="1-inch",DK15&gt;'[2]NonRes - Report'!$I$10),'[2]NonRes - Report'!$I$10,IF(AND($B15="1-inch",ABS(DK15)&gt;'[2]NonRes - Report'!$I$10),-'[2]NonRes - Report'!$I$10,IF(AND($B15="1 1/2-inch",DK15&gt;'[2]NonRes - Report'!$J$10),'[2]NonRes - Report'!$J$10,IF(AND($B15="1 1/2-inch",ABS(DK15)&gt;'[2]NonRes - Report'!$J$10),-'[2]NonRes - Report'!$J$10,IF(AND($B15="2-inch",DK15&gt;'[2]NonRes - Report'!$K$10),'[2]NonRes - Report'!$K$10,IF(AND($B15="2-inch",ABS(DK15)&gt;'[2]NonRes - Report'!$K$10),-'[2]NonRes - Report'!$K$10,IF(AND($B15="3-inch",DK15&gt;'[2]NonRes - Report'!$L$10),'[2]NonRes - Report'!$L$10,IF(AND($B15="3-inch",ABS(DK15)&gt;'[2]NonRes - Report'!$L$10),-'[2]NonRes - Report'!$L$10,IF(AND($B15="4-inch",DK15&gt;'[2]NonRes - Report'!$M$10),'[2]NonRes - Report'!$M$10,IF(AND($B15="4-inch",ABS(DK15)&gt;'[2]NonRes - Report'!$M$10),-'[2]NonRes - Report'!$M$10,IF(AND($B15="6-inch",DK15&gt;'[2]NonRes - Report'!$N$10),'[2]NonRes - Report'!$N$10,IF(AND($B15="6-inch",ABS(DK15)&gt;'[2]NonRes - Report'!$N$10),-'[2]NonRes - Report'!$N$10,IF(DK15&lt;0,-DK15,DK15)))))))))))))))</f>
        <v>100</v>
      </c>
      <c r="AF15" s="38">
        <f>IF(AND($B15="3/4-inch",DL15&gt;'[2]NonRes - Report'!$G$10),'[2]NonRes - Report'!$G$10,IF(AND($B15="3/4-inch",ABS(DL15)&gt;'[2]NonRes - Report'!$G$10),-'[2]NonRes - Report'!$G$10,IF(AND($B15="1-inch",DL15&gt;'[2]NonRes - Report'!$I$10),'[2]NonRes - Report'!$I$10,IF(AND($B15="1-inch",ABS(DL15)&gt;'[2]NonRes - Report'!$I$10),-'[2]NonRes - Report'!$I$10,IF(AND($B15="1 1/2-inch",DL15&gt;'[2]NonRes - Report'!$J$10),'[2]NonRes - Report'!$J$10,IF(AND($B15="1 1/2-inch",ABS(DL15)&gt;'[2]NonRes - Report'!$J$10),-'[2]NonRes - Report'!$J$10,IF(AND($B15="2-inch",DL15&gt;'[2]NonRes - Report'!$K$10),'[2]NonRes - Report'!$K$10,IF(AND($B15="2-inch",ABS(DL15)&gt;'[2]NonRes - Report'!$K$10),-'[2]NonRes - Report'!$K$10,IF(AND($B15="3-inch",DL15&gt;'[2]NonRes - Report'!$L$10),'[2]NonRes - Report'!$L$10,IF(AND($B15="3-inch",ABS(DL15)&gt;'[2]NonRes - Report'!$L$10),-'[2]NonRes - Report'!$L$10,IF(AND($B15="4-inch",DL15&gt;'[2]NonRes - Report'!$M$10),'[2]NonRes - Report'!$M$10,IF(AND($B15="4-inch",ABS(DL15)&gt;'[2]NonRes - Report'!$M$10),-'[2]NonRes - Report'!$M$10,IF(AND($B15="6-inch",DL15&gt;'[2]NonRes - Report'!$N$10),'[2]NonRes - Report'!$N$10,IF(AND($B15="6-inch",ABS(DL15)&gt;'[2]NonRes - Report'!$N$10),-'[2]NonRes - Report'!$N$10,IF(DL15&lt;0,-DL15,DL15)))))))))))))))</f>
        <v>0</v>
      </c>
      <c r="AG15" s="38">
        <f>IF(AND($B15="3/4-inch",DM15&gt;'[2]NonRes - Report'!$G$10),'[2]NonRes - Report'!$G$10,IF(AND($B15="3/4-inch",ABS(DM15)&gt;'[2]NonRes - Report'!$G$10),-'[2]NonRes - Report'!$G$10,IF(AND($B15="1-inch",DM15&gt;'[2]NonRes - Report'!$I$10),'[2]NonRes - Report'!$I$10,IF(AND($B15="1-inch",ABS(DM15)&gt;'[2]NonRes - Report'!$I$10),-'[2]NonRes - Report'!$I$10,IF(AND($B15="1 1/2-inch",DM15&gt;'[2]NonRes - Report'!$J$10),'[2]NonRes - Report'!$J$10,IF(AND($B15="1 1/2-inch",ABS(DM15)&gt;'[2]NonRes - Report'!$J$10),-'[2]NonRes - Report'!$J$10,IF(AND($B15="2-inch",DM15&gt;'[2]NonRes - Report'!$K$10),'[2]NonRes - Report'!$K$10,IF(AND($B15="2-inch",ABS(DM15)&gt;'[2]NonRes - Report'!$K$10),-'[2]NonRes - Report'!$K$10,IF(AND($B15="3-inch",DM15&gt;'[2]NonRes - Report'!$L$10),'[2]NonRes - Report'!$L$10,IF(AND($B15="3-inch",ABS(DM15)&gt;'[2]NonRes - Report'!$L$10),-'[2]NonRes - Report'!$L$10,IF(AND($B15="4-inch",DM15&gt;'[2]NonRes - Report'!$M$10),'[2]NonRes - Report'!$M$10,IF(AND($B15="4-inch",ABS(DM15)&gt;'[2]NonRes - Report'!$M$10),-'[2]NonRes - Report'!$M$10,IF(AND($B15="6-inch",DM15&gt;'[2]NonRes - Report'!$N$10),'[2]NonRes - Report'!$N$10,IF(AND($B15="6-inch",ABS(DM15)&gt;'[2]NonRes - Report'!$N$10),-'[2]NonRes - Report'!$N$10,IF(DM15&lt;0,-DM15,DM15)))))))))))))))</f>
        <v>100</v>
      </c>
      <c r="AH15" s="38">
        <f>IF(AND($B15="3/4-inch",DN15&gt;'[2]NonRes - Report'!$G$10),'[2]NonRes - Report'!$G$10,IF(AND($B15="3/4-inch",ABS(DN15)&gt;'[2]NonRes - Report'!$G$10),-'[2]NonRes - Report'!$G$10,IF(AND($B15="1-inch",DN15&gt;'[2]NonRes - Report'!$I$10),'[2]NonRes - Report'!$I$10,IF(AND($B15="1-inch",ABS(DN15)&gt;'[2]NonRes - Report'!$I$10),-'[2]NonRes - Report'!$I$10,IF(AND($B15="1 1/2-inch",DN15&gt;'[2]NonRes - Report'!$J$10),'[2]NonRes - Report'!$J$10,IF(AND($B15="1 1/2-inch",ABS(DN15)&gt;'[2]NonRes - Report'!$J$10),-'[2]NonRes - Report'!$J$10,IF(AND($B15="2-inch",DN15&gt;'[2]NonRes - Report'!$K$10),'[2]NonRes - Report'!$K$10,IF(AND($B15="2-inch",ABS(DN15)&gt;'[2]NonRes - Report'!$K$10),-'[2]NonRes - Report'!$K$10,IF(AND($B15="3-inch",DN15&gt;'[2]NonRes - Report'!$L$10),'[2]NonRes - Report'!$L$10,IF(AND($B15="3-inch",ABS(DN15)&gt;'[2]NonRes - Report'!$L$10),-'[2]NonRes - Report'!$L$10,IF(AND($B15="4-inch",DN15&gt;'[2]NonRes - Report'!$M$10),'[2]NonRes - Report'!$M$10,IF(AND($B15="4-inch",ABS(DN15)&gt;'[2]NonRes - Report'!$M$10),-'[2]NonRes - Report'!$M$10,IF(AND($B15="6-inch",DN15&gt;'[2]NonRes - Report'!$N$10),'[2]NonRes - Report'!$N$10,IF(AND($B15="6-inch",ABS(DN15)&gt;'[2]NonRes - Report'!$N$10),-'[2]NonRes - Report'!$N$10,IF(DN15&lt;0,-DN15,DN15)))))))))))))))</f>
        <v>0</v>
      </c>
      <c r="AI15" s="38">
        <f>IF(AND($B15="3/4-inch",DO15&gt;'[2]NonRes - Report'!$G$10),'[2]NonRes - Report'!$G$10,IF(AND($B15="3/4-inch",ABS(DO15)&gt;'[2]NonRes - Report'!$G$10),-'[2]NonRes - Report'!$G$10,IF(AND($B15="1-inch",DO15&gt;'[2]NonRes - Report'!$I$10),'[2]NonRes - Report'!$I$10,IF(AND($B15="1-inch",ABS(DO15)&gt;'[2]NonRes - Report'!$I$10),-'[2]NonRes - Report'!$I$10,IF(AND($B15="1 1/2-inch",DO15&gt;'[2]NonRes - Report'!$J$10),'[2]NonRes - Report'!$J$10,IF(AND($B15="1 1/2-inch",ABS(DO15)&gt;'[2]NonRes - Report'!$J$10),-'[2]NonRes - Report'!$J$10,IF(AND($B15="2-inch",DO15&gt;'[2]NonRes - Report'!$K$10),'[2]NonRes - Report'!$K$10,IF(AND($B15="2-inch",ABS(DO15)&gt;'[2]NonRes - Report'!$K$10),-'[2]NonRes - Report'!$K$10,IF(AND($B15="3-inch",DO15&gt;'[2]NonRes - Report'!$L$10),'[2]NonRes - Report'!$L$10,IF(AND($B15="3-inch",ABS(DO15)&gt;'[2]NonRes - Report'!$L$10),-'[2]NonRes - Report'!$L$10,IF(AND($B15="4-inch",DO15&gt;'[2]NonRes - Report'!$M$10),'[2]NonRes - Report'!$M$10,IF(AND($B15="4-inch",ABS(DO15)&gt;'[2]NonRes - Report'!$M$10),-'[2]NonRes - Report'!$M$10,IF(AND($B15="6-inch",DO15&gt;'[2]NonRes - Report'!$N$10),'[2]NonRes - Report'!$N$10,IF(AND($B15="6-inch",ABS(DO15)&gt;'[2]NonRes - Report'!$N$10),-'[2]NonRes - Report'!$N$10,IF(DO15&lt;0,-DO15,DO15)))))))))))))))</f>
        <v>0</v>
      </c>
      <c r="AJ15" s="38">
        <f>IF(AND($B15="3/4-inch",DP15&gt;'[2]NonRes - Report'!$G$10),'[2]NonRes - Report'!$G$10,IF(AND($B15="3/4-inch",ABS(DP15)&gt;'[2]NonRes - Report'!$G$10),-'[2]NonRes - Report'!$G$10,IF(AND($B15="1-inch",DP15&gt;'[2]NonRes - Report'!$I$10),'[2]NonRes - Report'!$I$10,IF(AND($B15="1-inch",ABS(DP15)&gt;'[2]NonRes - Report'!$I$10),-'[2]NonRes - Report'!$I$10,IF(AND($B15="1 1/2-inch",DP15&gt;'[2]NonRes - Report'!$J$10),'[2]NonRes - Report'!$J$10,IF(AND($B15="1 1/2-inch",ABS(DP15)&gt;'[2]NonRes - Report'!$J$10),-'[2]NonRes - Report'!$J$10,IF(AND($B15="2-inch",DP15&gt;'[2]NonRes - Report'!$K$10),'[2]NonRes - Report'!$K$10,IF(AND($B15="2-inch",ABS(DP15)&gt;'[2]NonRes - Report'!$K$10),-'[2]NonRes - Report'!$K$10,IF(AND($B15="3-inch",DP15&gt;'[2]NonRes - Report'!$L$10),'[2]NonRes - Report'!$L$10,IF(AND($B15="3-inch",ABS(DP15)&gt;'[2]NonRes - Report'!$L$10),-'[2]NonRes - Report'!$L$10,IF(AND($B15="4-inch",DP15&gt;'[2]NonRes - Report'!$M$10),'[2]NonRes - Report'!$M$10,IF(AND($B15="4-inch",ABS(DP15)&gt;'[2]NonRes - Report'!$M$10),-'[2]NonRes - Report'!$M$10,IF(AND($B15="6-inch",DP15&gt;'[2]NonRes - Report'!$N$10),'[2]NonRes - Report'!$N$10,IF(AND($B15="6-inch",ABS(DP15)&gt;'[2]NonRes - Report'!$N$10),-'[2]NonRes - Report'!$N$10,IF(DP15&lt;0,-DP15,DP15)))))))))))))))</f>
        <v>100</v>
      </c>
      <c r="AK15" s="38">
        <f>IF(AND($B15="3/4-inch",DQ15&gt;'[2]NonRes - Report'!$G$10),'[2]NonRes - Report'!$G$10,IF(AND($B15="3/4-inch",ABS(DQ15)&gt;'[2]NonRes - Report'!$G$10),-'[2]NonRes - Report'!$G$10,IF(AND($B15="1-inch",DQ15&gt;'[2]NonRes - Report'!$I$10),'[2]NonRes - Report'!$I$10,IF(AND($B15="1-inch",ABS(DQ15)&gt;'[2]NonRes - Report'!$I$10),-'[2]NonRes - Report'!$I$10,IF(AND($B15="1 1/2-inch",DQ15&gt;'[2]NonRes - Report'!$J$10),'[2]NonRes - Report'!$J$10,IF(AND($B15="1 1/2-inch",ABS(DQ15)&gt;'[2]NonRes - Report'!$J$10),-'[2]NonRes - Report'!$J$10,IF(AND($B15="2-inch",DQ15&gt;'[2]NonRes - Report'!$K$10),'[2]NonRes - Report'!$K$10,IF(AND($B15="2-inch",ABS(DQ15)&gt;'[2]NonRes - Report'!$K$10),-'[2]NonRes - Report'!$K$10,IF(AND($B15="3-inch",DQ15&gt;'[2]NonRes - Report'!$L$10),'[2]NonRes - Report'!$L$10,IF(AND($B15="3-inch",ABS(DQ15)&gt;'[2]NonRes - Report'!$L$10),-'[2]NonRes - Report'!$L$10,IF(AND($B15="4-inch",DQ15&gt;'[2]NonRes - Report'!$M$10),'[2]NonRes - Report'!$M$10,IF(AND($B15="4-inch",ABS(DQ15)&gt;'[2]NonRes - Report'!$M$10),-'[2]NonRes - Report'!$M$10,IF(AND($B15="6-inch",DQ15&gt;'[2]NonRes - Report'!$N$10),'[2]NonRes - Report'!$N$10,IF(AND($B15="6-inch",ABS(DQ15)&gt;'[2]NonRes - Report'!$N$10),-'[2]NonRes - Report'!$N$10,IF(DQ15&lt;0,-DQ15,DQ15)))))))))))))))</f>
        <v>0</v>
      </c>
      <c r="AL15" s="38">
        <f>IF(AND($B15="3/4-inch",DR15&gt;'[2]NonRes - Report'!$G$10),'[2]NonRes - Report'!$G$10,IF(AND($B15="3/4-inch",ABS(DR15)&gt;'[2]NonRes - Report'!$G$10),-'[2]NonRes - Report'!$G$10,IF(AND($B15="1-inch",DR15&gt;'[2]NonRes - Report'!$I$10),'[2]NonRes - Report'!$I$10,IF(AND($B15="1-inch",ABS(DR15)&gt;'[2]NonRes - Report'!$I$10),-'[2]NonRes - Report'!$I$10,IF(AND($B15="1 1/2-inch",DR15&gt;'[2]NonRes - Report'!$J$10),'[2]NonRes - Report'!$J$10,IF(AND($B15="1 1/2-inch",ABS(DR15)&gt;'[2]NonRes - Report'!$J$10),-'[2]NonRes - Report'!$J$10,IF(AND($B15="2-inch",DR15&gt;'[2]NonRes - Report'!$K$10),'[2]NonRes - Report'!$K$10,IF(AND($B15="2-inch",ABS(DR15)&gt;'[2]NonRes - Report'!$K$10),-'[2]NonRes - Report'!$K$10,IF(AND($B15="3-inch",DR15&gt;'[2]NonRes - Report'!$L$10),'[2]NonRes - Report'!$L$10,IF(AND($B15="3-inch",ABS(DR15)&gt;'[2]NonRes - Report'!$L$10),-'[2]NonRes - Report'!$L$10,IF(AND($B15="4-inch",DR15&gt;'[2]NonRes - Report'!$M$10),'[2]NonRes - Report'!$M$10,IF(AND($B15="4-inch",ABS(DR15)&gt;'[2]NonRes - Report'!$M$10),-'[2]NonRes - Report'!$M$10,IF(AND($B15="6-inch",DR15&gt;'[2]NonRes - Report'!$N$10),'[2]NonRes - Report'!$N$10,IF(AND($B15="6-inch",ABS(DR15)&gt;'[2]NonRes - Report'!$N$10),-'[2]NonRes - Report'!$N$10,IF(DR15&lt;0,-DR15,DR15)))))))))))))))</f>
        <v>100</v>
      </c>
      <c r="AM15" s="38">
        <f>IF(AND($B15="3/4-inch",DS15&gt;'[2]NonRes - Report'!$G$10),'[2]NonRes - Report'!$G$10,IF(AND($B15="3/4-inch",ABS(DS15)&gt;'[2]NonRes - Report'!$G$10),-'[2]NonRes - Report'!$G$10,IF(AND($B15="1-inch",DS15&gt;'[2]NonRes - Report'!$I$10),'[2]NonRes - Report'!$I$10,IF(AND($B15="1-inch",ABS(DS15)&gt;'[2]NonRes - Report'!$I$10),-'[2]NonRes - Report'!$I$10,IF(AND($B15="1 1/2-inch",DS15&gt;'[2]NonRes - Report'!$J$10),'[2]NonRes - Report'!$J$10,IF(AND($B15="1 1/2-inch",ABS(DS15)&gt;'[2]NonRes - Report'!$J$10),-'[2]NonRes - Report'!$J$10,IF(AND($B15="2-inch",DS15&gt;'[2]NonRes - Report'!$K$10),'[2]NonRes - Report'!$K$10,IF(AND($B15="2-inch",ABS(DS15)&gt;'[2]NonRes - Report'!$K$10),-'[2]NonRes - Report'!$K$10,IF(AND($B15="3-inch",DS15&gt;'[2]NonRes - Report'!$L$10),'[2]NonRes - Report'!$L$10,IF(AND($B15="3-inch",ABS(DS15)&gt;'[2]NonRes - Report'!$L$10),-'[2]NonRes - Report'!$L$10,IF(AND($B15="4-inch",DS15&gt;'[2]NonRes - Report'!$M$10),'[2]NonRes - Report'!$M$10,IF(AND($B15="4-inch",ABS(DS15)&gt;'[2]NonRes - Report'!$M$10),-'[2]NonRes - Report'!$M$10,IF(AND($B15="6-inch",DS15&gt;'[2]NonRes - Report'!$N$10),'[2]NonRes - Report'!$N$10,IF(AND($B15="6-inch",ABS(DS15)&gt;'[2]NonRes - Report'!$N$10),-'[2]NonRes - Report'!$N$10,IF(DS15&lt;0,-DS15,DS15)))))))))))))))</f>
        <v>0</v>
      </c>
      <c r="AN15" s="38">
        <f>IF(AND($B15="3/4-inch",DT15&gt;'[2]NonRes - Report'!$G$10),'[2]NonRes - Report'!$G$10,IF(AND($B15="3/4-inch",ABS(DT15)&gt;'[2]NonRes - Report'!$G$10),-'[2]NonRes - Report'!$G$10,IF(AND($B15="1-inch",DT15&gt;'[2]NonRes - Report'!$I$10),'[2]NonRes - Report'!$I$10,IF(AND($B15="1-inch",ABS(DT15)&gt;'[2]NonRes - Report'!$I$10),-'[2]NonRes - Report'!$I$10,IF(AND($B15="1 1/2-inch",DT15&gt;'[2]NonRes - Report'!$J$10),'[2]NonRes - Report'!$J$10,IF(AND($B15="1 1/2-inch",ABS(DT15)&gt;'[2]NonRes - Report'!$J$10),-'[2]NonRes - Report'!$J$10,IF(AND($B15="2-inch",DT15&gt;'[2]NonRes - Report'!$K$10),'[2]NonRes - Report'!$K$10,IF(AND($B15="2-inch",ABS(DT15)&gt;'[2]NonRes - Report'!$K$10),-'[2]NonRes - Report'!$K$10,IF(AND($B15="3-inch",DT15&gt;'[2]NonRes - Report'!$L$10),'[2]NonRes - Report'!$L$10,IF(AND($B15="3-inch",ABS(DT15)&gt;'[2]NonRes - Report'!$L$10),-'[2]NonRes - Report'!$L$10,IF(AND($B15="4-inch",DT15&gt;'[2]NonRes - Report'!$M$10),'[2]NonRes - Report'!$M$10,IF(AND($B15="4-inch",ABS(DT15)&gt;'[2]NonRes - Report'!$M$10),-'[2]NonRes - Report'!$M$10,IF(AND($B15="6-inch",DT15&gt;'[2]NonRes - Report'!$N$10),'[2]NonRes - Report'!$N$10,IF(AND($B15="6-inch",ABS(DT15)&gt;'[2]NonRes - Report'!$N$10),-'[2]NonRes - Report'!$N$10,IF(DT15&lt;0,-DT15,DT15)))))))))))))))</f>
        <v>0</v>
      </c>
      <c r="AO15" s="39">
        <f>IF(AND($B15="3/4-inch",DU15&gt;'[2]NonRes - Report'!$G$10),'[2]NonRes - Report'!$G$10,IF(AND($B15="3/4-inch",ABS(DU15)&gt;'[2]NonRes - Report'!$G$10),-'[2]NonRes - Report'!$G$10,IF(AND($B15="1-inch",DU15&gt;'[2]NonRes - Report'!$I$10),'[2]NonRes - Report'!$I$10,IF(AND($B15="1-inch",ABS(DU15)&gt;'[2]NonRes - Report'!$I$10),-'[2]NonRes - Report'!$I$10,IF(AND($B15="1 1/2-inch",DU15&gt;'[2]NonRes - Report'!$J$10),'[2]NonRes - Report'!$J$10,IF(AND($B15="1 1/2-inch",ABS(DU15)&gt;'[2]NonRes - Report'!$J$10),-'[2]NonRes - Report'!$J$10,IF(AND($B15="2-inch",DU15&gt;'[2]NonRes - Report'!$K$10),'[2]NonRes - Report'!$K$10,IF(AND($B15="2-inch",ABS(DU15)&gt;'[2]NonRes - Report'!$K$10),-'[2]NonRes - Report'!$K$10,IF(AND($B15="3-inch",DU15&gt;'[2]NonRes - Report'!$L$10),'[2]NonRes - Report'!$L$10,IF(AND($B15="3-inch",ABS(DU15)&gt;'[2]NonRes - Report'!$L$10),-'[2]NonRes - Report'!$L$10,IF(AND($B15="4-inch",DU15&gt;'[2]NonRes - Report'!$M$10),'[2]NonRes - Report'!$M$10,IF(AND($B15="4-inch",ABS(DU15)&gt;'[2]NonRes - Report'!$M$10),-'[2]NonRes - Report'!$M$10,IF(AND($B15="6-inch",DU15&gt;'[2]NonRes - Report'!$N$10),'[2]NonRes - Report'!$N$10,IF(AND($B15="6-inch",ABS(DU15)&gt;'[2]NonRes - Report'!$N$10),-'[2]NonRes - Report'!$N$10,IF(DU15&lt;0,-DU15,DU15)))))))))))))))</f>
        <v>0</v>
      </c>
      <c r="AP15" s="40">
        <f>IF(AND($B15="3/4-inch",DJ15&gt;'[2]NonRes - Report'!$G$10),('[2]NonRes - Report'!$G$10/'[2]NonRes - Report'!$I$22*'[2]NonRes - Report'!$E$10),IF(AND($B15="1-inch",DJ15&gt;'[2]NonRes - Report'!$I$10),('[2]NonRes - Report'!$I$10/'[2]NonRes - Report'!$I$22*'[2]NonRes - Report'!$E$10),IF(AND($B15="1 1/2-inch",DJ15&gt;'[2]NonRes - Report'!$J$10),('[2]NonRes - Report'!$J$10/'[2]NonRes - Report'!$I$22*'[2]NonRes - Report'!$E$10),IF(AND($B15="2-inch",DJ15&gt;'[2]NonRes - Report'!$K$10),('[2]NonRes - Report'!$K$10/'[2]NonRes - Report'!$I$22*'[2]NonRes - Report'!$E$10),IF(AND($B15="3-inch",DJ15&gt;'[2]NonRes - Report'!$L$10),('[2]NonRes - Report'!$L$10/'[2]NonRes - Report'!$I$22*'[2]NonRes - Report'!$E$10),IF(AND($B15="4-inch",DJ15&gt;'[2]NonRes - Report'!$M$10),('[2]NonRes - Report'!$M$10/'[2]NonRes - Report'!$I$22*'[2]NonRes - Report'!$E$10),IF(AND($B15="6-inch",DJ15&gt;'[2]NonRes - Report'!$N$10),('[2]NonRes - Report'!$N$10/'[2]NonRes - Report'!$I$22*'[2]NonRes - Report'!$E$10),AD15/'[2]NonRes - Report'!$I$22*'[2]NonRes - Report'!$E$10)))))))</f>
        <v>0</v>
      </c>
      <c r="AQ15" s="40">
        <f>IF(AND($B15="3/4-inch",DK15&gt;'[2]NonRes - Report'!$G$10),('[2]NonRes - Report'!$G$10/'[2]NonRes - Report'!$I$22*'[2]NonRes - Report'!$E$10),IF(AND($B15="1-inch",DK15&gt;'[2]NonRes - Report'!$I$10),('[2]NonRes - Report'!$I$10/'[2]NonRes - Report'!$I$22*'[2]NonRes - Report'!$E$10),IF(AND($B15="1 1/2-inch",DK15&gt;'[2]NonRes - Report'!$J$10),('[2]NonRes - Report'!$J$10/'[2]NonRes - Report'!$I$22*'[2]NonRes - Report'!$E$10),IF(AND($B15="2-inch",DK15&gt;'[2]NonRes - Report'!$K$10),('[2]NonRes - Report'!$K$10/'[2]NonRes - Report'!$I$22*'[2]NonRes - Report'!$E$10),IF(AND($B15="3-inch",DK15&gt;'[2]NonRes - Report'!$L$10),('[2]NonRes - Report'!$L$10/'[2]NonRes - Report'!$I$22*'[2]NonRes - Report'!$E$10),IF(AND($B15="4-inch",DK15&gt;'[2]NonRes - Report'!$M$10),('[2]NonRes - Report'!$M$10/'[2]NonRes - Report'!$I$22*'[2]NonRes - Report'!$E$10),IF(AND($B15="6-inch",DK15&gt;'[2]NonRes - Report'!$N$10),('[2]NonRes - Report'!$N$10/'[2]NonRes - Report'!$I$22*'[2]NonRes - Report'!$E$10),AE15/'[2]NonRes - Report'!$I$22*'[2]NonRes - Report'!$E$10)))))))</f>
        <v>0.85</v>
      </c>
      <c r="AR15" s="40">
        <f>IF(AND($B15="3/4-inch",DL15&gt;'[2]NonRes - Report'!$G$10),('[2]NonRes - Report'!$G$10/'[2]NonRes - Report'!$I$22*'[2]NonRes - Report'!$E$10),IF(AND($B15="1-inch",DL15&gt;'[2]NonRes - Report'!$I$10),('[2]NonRes - Report'!$I$10/'[2]NonRes - Report'!$I$22*'[2]NonRes - Report'!$E$10),IF(AND($B15="1 1/2-inch",DL15&gt;'[2]NonRes - Report'!$J$10),('[2]NonRes - Report'!$J$10/'[2]NonRes - Report'!$I$22*'[2]NonRes - Report'!$E$10),IF(AND($B15="2-inch",DL15&gt;'[2]NonRes - Report'!$K$10),('[2]NonRes - Report'!$K$10/'[2]NonRes - Report'!$I$22*'[2]NonRes - Report'!$E$10),IF(AND($B15="3-inch",DL15&gt;'[2]NonRes - Report'!$L$10),('[2]NonRes - Report'!$L$10/'[2]NonRes - Report'!$I$22*'[2]NonRes - Report'!$E$10),IF(AND($B15="4-inch",DL15&gt;'[2]NonRes - Report'!$M$10),('[2]NonRes - Report'!$M$10/'[2]NonRes - Report'!$I$22*'[2]NonRes - Report'!$E$10),IF(AND($B15="6-inch",DL15&gt;'[2]NonRes - Report'!$N$10),('[2]NonRes - Report'!$N$10/'[2]NonRes - Report'!$I$22*'[2]NonRes - Report'!$E$10),AF15/'[2]NonRes - Report'!$I$22*'[2]NonRes - Report'!$E$10)))))))</f>
        <v>0</v>
      </c>
      <c r="AS15" s="40">
        <f>IF(AND($B15="3/4-inch",DM15&gt;'[2]NonRes - Report'!$G$10),('[2]NonRes - Report'!$G$10/'[2]NonRes - Report'!$I$22*'[2]NonRes - Report'!$E$10),IF(AND($B15="1-inch",DM15&gt;'[2]NonRes - Report'!$I$10),('[2]NonRes - Report'!$I$10/'[2]NonRes - Report'!$I$22*'[2]NonRes - Report'!$E$10),IF(AND($B15="1 1/2-inch",DM15&gt;'[2]NonRes - Report'!$J$10),('[2]NonRes - Report'!$J$10/'[2]NonRes - Report'!$I$22*'[2]NonRes - Report'!$E$10),IF(AND($B15="2-inch",DM15&gt;'[2]NonRes - Report'!$K$10),('[2]NonRes - Report'!$K$10/'[2]NonRes - Report'!$I$22*'[2]NonRes - Report'!$E$10),IF(AND($B15="3-inch",DM15&gt;'[2]NonRes - Report'!$L$10),('[2]NonRes - Report'!$L$10/'[2]NonRes - Report'!$I$22*'[2]NonRes - Report'!$E$10),IF(AND($B15="4-inch",DM15&gt;'[2]NonRes - Report'!$M$10),('[2]NonRes - Report'!$M$10/'[2]NonRes - Report'!$I$22*'[2]NonRes - Report'!$E$10),IF(AND($B15="6-inch",DM15&gt;'[2]NonRes - Report'!$N$10),('[2]NonRes - Report'!$N$10/'[2]NonRes - Report'!$I$22*'[2]NonRes - Report'!$E$10),AG15/'[2]NonRes - Report'!$I$22*'[2]NonRes - Report'!$E$10)))))))</f>
        <v>0.85</v>
      </c>
      <c r="AT15" s="40">
        <f>IF(AND($B15="3/4-inch",DN15&gt;'[2]NonRes - Report'!$G$10),('[2]NonRes - Report'!$G$10/'[2]NonRes - Report'!$I$22*'[2]NonRes - Report'!$E$10),IF(AND($B15="1-inch",DN15&gt;'[2]NonRes - Report'!$I$10),('[2]NonRes - Report'!$I$10/'[2]NonRes - Report'!$I$22*'[2]NonRes - Report'!$E$10),IF(AND($B15="1 1/2-inch",DN15&gt;'[2]NonRes - Report'!$J$10),('[2]NonRes - Report'!$J$10/'[2]NonRes - Report'!$I$22*'[2]NonRes - Report'!$E$10),IF(AND($B15="2-inch",DN15&gt;'[2]NonRes - Report'!$K$10),('[2]NonRes - Report'!$K$10/'[2]NonRes - Report'!$I$22*'[2]NonRes - Report'!$E$10),IF(AND($B15="3-inch",DN15&gt;'[2]NonRes - Report'!$L$10),('[2]NonRes - Report'!$L$10/'[2]NonRes - Report'!$I$22*'[2]NonRes - Report'!$E$10),IF(AND($B15="4-inch",DN15&gt;'[2]NonRes - Report'!$M$10),('[2]NonRes - Report'!$M$10/'[2]NonRes - Report'!$I$22*'[2]NonRes - Report'!$E$10),IF(AND($B15="6-inch",DN15&gt;'[2]NonRes - Report'!$N$10),('[2]NonRes - Report'!$N$10/'[2]NonRes - Report'!$I$22*'[2]NonRes - Report'!$E$10),AH15/'[2]NonRes - Report'!$I$22*'[2]NonRes - Report'!$E$10)))))))</f>
        <v>0</v>
      </c>
      <c r="AU15" s="40">
        <f>IF(AND($B15="3/4-inch",DO15&gt;'[2]NonRes - Report'!$G$10),('[2]NonRes - Report'!$G$10/'[2]NonRes - Report'!$I$22*'[2]NonRes - Report'!$E$10),IF(AND($B15="1-inch",DO15&gt;'[2]NonRes - Report'!$I$10),('[2]NonRes - Report'!$I$10/'[2]NonRes - Report'!$I$22*'[2]NonRes - Report'!$E$10),IF(AND($B15="1 1/2-inch",DO15&gt;'[2]NonRes - Report'!$J$10),('[2]NonRes - Report'!$J$10/'[2]NonRes - Report'!$I$22*'[2]NonRes - Report'!$E$10),IF(AND($B15="2-inch",DO15&gt;'[2]NonRes - Report'!$K$10),('[2]NonRes - Report'!$K$10/'[2]NonRes - Report'!$I$22*'[2]NonRes - Report'!$E$10),IF(AND($B15="3-inch",DO15&gt;'[2]NonRes - Report'!$L$10),('[2]NonRes - Report'!$L$10/'[2]NonRes - Report'!$I$22*'[2]NonRes - Report'!$E$10),IF(AND($B15="4-inch",DO15&gt;'[2]NonRes - Report'!$M$10),('[2]NonRes - Report'!$M$10/'[2]NonRes - Report'!$I$22*'[2]NonRes - Report'!$E$10),IF(AND($B15="6-inch",DO15&gt;'[2]NonRes - Report'!$N$10),('[2]NonRes - Report'!$N$10/'[2]NonRes - Report'!$I$22*'[2]NonRes - Report'!$E$10),AI15/'[2]NonRes - Report'!$I$22*'[2]NonRes - Report'!$E$10)))))))</f>
        <v>0</v>
      </c>
      <c r="AV15" s="40">
        <f>IF(AND($B15="3/4-inch",DP15&gt;'[2]NonRes - Report'!$G$10),('[2]NonRes - Report'!$G$10/'[2]NonRes - Report'!$I$22*'[2]NonRes - Report'!$E$10),IF(AND($B15="1-inch",DP15&gt;'[2]NonRes - Report'!$I$10),('[2]NonRes - Report'!$I$10/'[2]NonRes - Report'!$I$22*'[2]NonRes - Report'!$E$10),IF(AND($B15="1 1/2-inch",DP15&gt;'[2]NonRes - Report'!$J$10),('[2]NonRes - Report'!$J$10/'[2]NonRes - Report'!$I$22*'[2]NonRes - Report'!$E$10),IF(AND($B15="2-inch",DP15&gt;'[2]NonRes - Report'!$K$10),('[2]NonRes - Report'!$K$10/'[2]NonRes - Report'!$I$22*'[2]NonRes - Report'!$E$10),IF(AND($B15="3-inch",DP15&gt;'[2]NonRes - Report'!$L$10),('[2]NonRes - Report'!$L$10/'[2]NonRes - Report'!$I$22*'[2]NonRes - Report'!$E$10),IF(AND($B15="4-inch",DP15&gt;'[2]NonRes - Report'!$M$10),('[2]NonRes - Report'!$M$10/'[2]NonRes - Report'!$I$22*'[2]NonRes - Report'!$E$10),IF(AND($B15="6-inch",DP15&gt;'[2]NonRes - Report'!$N$10),('[2]NonRes - Report'!$N$10/'[2]NonRes - Report'!$I$22*'[2]NonRes - Report'!$E$10),AJ15/'[2]NonRes - Report'!$I$22*'[2]NonRes - Report'!$E$10)))))))</f>
        <v>0.85</v>
      </c>
      <c r="AW15" s="40">
        <f>IF(AND($B15="3/4-inch",DQ15&gt;'[2]NonRes - Report'!$G$10),('[2]NonRes - Report'!$G$10/'[2]NonRes - Report'!$I$22*'[2]NonRes - Report'!$E$10),IF(AND($B15="1-inch",DQ15&gt;'[2]NonRes - Report'!$I$10),('[2]NonRes - Report'!$I$10/'[2]NonRes - Report'!$I$22*'[2]NonRes - Report'!$E$10),IF(AND($B15="1 1/2-inch",DQ15&gt;'[2]NonRes - Report'!$J$10),('[2]NonRes - Report'!$J$10/'[2]NonRes - Report'!$I$22*'[2]NonRes - Report'!$E$10),IF(AND($B15="2-inch",DQ15&gt;'[2]NonRes - Report'!$K$10),('[2]NonRes - Report'!$K$10/'[2]NonRes - Report'!$I$22*'[2]NonRes - Report'!$E$10),IF(AND($B15="3-inch",DQ15&gt;'[2]NonRes - Report'!$L$10),('[2]NonRes - Report'!$L$10/'[2]NonRes - Report'!$I$22*'[2]NonRes - Report'!$E$10),IF(AND($B15="4-inch",DQ15&gt;'[2]NonRes - Report'!$M$10),('[2]NonRes - Report'!$M$10/'[2]NonRes - Report'!$I$22*'[2]NonRes - Report'!$E$10),IF(AND($B15="6-inch",DQ15&gt;'[2]NonRes - Report'!$N$10),('[2]NonRes - Report'!$N$10/'[2]NonRes - Report'!$I$22*'[2]NonRes - Report'!$E$10),AK15/'[2]NonRes - Report'!$I$22*'[2]NonRes - Report'!$E$10)))))))</f>
        <v>0</v>
      </c>
      <c r="AX15" s="40">
        <f>IF(AND($B15="3/4-inch",DR15&gt;'[2]NonRes - Report'!$G$10),('[2]NonRes - Report'!$G$10/'[2]NonRes - Report'!$I$22*'[2]NonRes - Report'!$E$10),IF(AND($B15="1-inch",DR15&gt;'[2]NonRes - Report'!$I$10),('[2]NonRes - Report'!$I$10/'[2]NonRes - Report'!$I$22*'[2]NonRes - Report'!$E$10),IF(AND($B15="1 1/2-inch",DR15&gt;'[2]NonRes - Report'!$J$10),('[2]NonRes - Report'!$J$10/'[2]NonRes - Report'!$I$22*'[2]NonRes - Report'!$E$10),IF(AND($B15="2-inch",DR15&gt;'[2]NonRes - Report'!$K$10),('[2]NonRes - Report'!$K$10/'[2]NonRes - Report'!$I$22*'[2]NonRes - Report'!$E$10),IF(AND($B15="3-inch",DR15&gt;'[2]NonRes - Report'!$L$10),('[2]NonRes - Report'!$L$10/'[2]NonRes - Report'!$I$22*'[2]NonRes - Report'!$E$10),IF(AND($B15="4-inch",DR15&gt;'[2]NonRes - Report'!$M$10),('[2]NonRes - Report'!$M$10/'[2]NonRes - Report'!$I$22*'[2]NonRes - Report'!$E$10),IF(AND($B15="6-inch",DR15&gt;'[2]NonRes - Report'!$N$10),('[2]NonRes - Report'!$N$10/'[2]NonRes - Report'!$I$22*'[2]NonRes - Report'!$E$10),AL15/'[2]NonRes - Report'!$I$22*'[2]NonRes - Report'!$E$10)))))))</f>
        <v>0.85</v>
      </c>
      <c r="AY15" s="40">
        <f>IF(AND($B15="3/4-inch",DS15&gt;'[2]NonRes - Report'!$G$10),('[2]NonRes - Report'!$G$10/'[2]NonRes - Report'!$I$22*'[2]NonRes - Report'!$E$10),IF(AND($B15="1-inch",DS15&gt;'[2]NonRes - Report'!$I$10),('[2]NonRes - Report'!$I$10/'[2]NonRes - Report'!$I$22*'[2]NonRes - Report'!$E$10),IF(AND($B15="1 1/2-inch",DS15&gt;'[2]NonRes - Report'!$J$10),('[2]NonRes - Report'!$J$10/'[2]NonRes - Report'!$I$22*'[2]NonRes - Report'!$E$10),IF(AND($B15="2-inch",DS15&gt;'[2]NonRes - Report'!$K$10),('[2]NonRes - Report'!$K$10/'[2]NonRes - Report'!$I$22*'[2]NonRes - Report'!$E$10),IF(AND($B15="3-inch",DS15&gt;'[2]NonRes - Report'!$L$10),('[2]NonRes - Report'!$L$10/'[2]NonRes - Report'!$I$22*'[2]NonRes - Report'!$E$10),IF(AND($B15="4-inch",DS15&gt;'[2]NonRes - Report'!$M$10),('[2]NonRes - Report'!$M$10/'[2]NonRes - Report'!$I$22*'[2]NonRes - Report'!$E$10),IF(AND($B15="6-inch",DS15&gt;'[2]NonRes - Report'!$N$10),('[2]NonRes - Report'!$N$10/'[2]NonRes - Report'!$I$22*'[2]NonRes - Report'!$E$10),AM15/'[2]NonRes - Report'!$I$22*'[2]NonRes - Report'!$E$10)))))))</f>
        <v>0</v>
      </c>
      <c r="AZ15" s="40">
        <f>IF(AND($B15="3/4-inch",DT15&gt;'[2]NonRes - Report'!$G$10),('[2]NonRes - Report'!$G$10/'[2]NonRes - Report'!$I$22*'[2]NonRes - Report'!$E$10),IF(AND($B15="1-inch",DT15&gt;'[2]NonRes - Report'!$I$10),('[2]NonRes - Report'!$I$10/'[2]NonRes - Report'!$I$22*'[2]NonRes - Report'!$E$10),IF(AND($B15="1 1/2-inch",DT15&gt;'[2]NonRes - Report'!$J$10),('[2]NonRes - Report'!$J$10/'[2]NonRes - Report'!$I$22*'[2]NonRes - Report'!$E$10),IF(AND($B15="2-inch",DT15&gt;'[2]NonRes - Report'!$K$10),('[2]NonRes - Report'!$K$10/'[2]NonRes - Report'!$I$22*'[2]NonRes - Report'!$E$10),IF(AND($B15="3-inch",DT15&gt;'[2]NonRes - Report'!$L$10),('[2]NonRes - Report'!$L$10/'[2]NonRes - Report'!$I$22*'[2]NonRes - Report'!$E$10),IF(AND($B15="4-inch",DT15&gt;'[2]NonRes - Report'!$M$10),('[2]NonRes - Report'!$M$10/'[2]NonRes - Report'!$I$22*'[2]NonRes - Report'!$E$10),IF(AND($B15="6-inch",DT15&gt;'[2]NonRes - Report'!$N$10),('[2]NonRes - Report'!$N$10/'[2]NonRes - Report'!$I$22*'[2]NonRes - Report'!$E$10),AN15/'[2]NonRes - Report'!$I$22*'[2]NonRes - Report'!$E$10)))))))</f>
        <v>0</v>
      </c>
      <c r="BA15" s="41">
        <f>IF(AND($B15="3/4-inch",DU15&gt;'[2]NonRes - Report'!$G$10),('[2]NonRes - Report'!$G$10/'[2]NonRes - Report'!$I$22*'[2]NonRes - Report'!$E$10),IF(AND($B15="1-inch",DU15&gt;'[2]NonRes - Report'!$I$10),('[2]NonRes - Report'!$I$10/'[2]NonRes - Report'!$I$22*'[2]NonRes - Report'!$E$10),IF(AND($B15="1 1/2-inch",DU15&gt;'[2]NonRes - Report'!$J$10),('[2]NonRes - Report'!$J$10/'[2]NonRes - Report'!$I$22*'[2]NonRes - Report'!$E$10),IF(AND($B15="2-inch",DU15&gt;'[2]NonRes - Report'!$K$10),('[2]NonRes - Report'!$K$10/'[2]NonRes - Report'!$I$22*'[2]NonRes - Report'!$E$10),IF(AND($B15="3-inch",DU15&gt;'[2]NonRes - Report'!$L$10),('[2]NonRes - Report'!$L$10/'[2]NonRes - Report'!$I$22*'[2]NonRes - Report'!$E$10),IF(AND($B15="4-inch",DU15&gt;'[2]NonRes - Report'!$M$10),('[2]NonRes - Report'!$M$10/'[2]NonRes - Report'!$I$22*'[2]NonRes - Report'!$E$10),IF(AND($B15="6-inch",DU15&gt;'[2]NonRes - Report'!$N$10),('[2]NonRes - Report'!$N$10/'[2]NonRes - Report'!$I$22*'[2]NonRes - Report'!$E$10),AO15/'[2]NonRes - Report'!$I$22*'[2]NonRes - Report'!$E$10)))))))</f>
        <v>0</v>
      </c>
      <c r="BB15" s="38">
        <f>IF(AND($B15="3/4-inch",DJ15&gt;'[2]NonRes - Report'!$G$12),('[2]NonRes - Report'!$G$12-'[2]NonRes - Report'!$G$10),IF(AND($B15="3/4-inch",ABS(DJ15)&gt;'[2]NonRes - Report'!$G$12),-('[2]NonRes - Report'!$G$12-'[2]NonRes - Report'!$G$10),IF(AND($B15="1-inch",DJ15&gt;'[2]NonRes - Report'!$I$12),('[2]NonRes - Report'!$I$12-'[2]NonRes - Report'!$I$10),IF(AND($B15="1-inch",ABS(DJ15)&gt;'[2]NonRes - Report'!$I$12),-('[2]NonRes - Report'!$I$12-'[2]NonRes - Report'!$I$10),IF(AND($B15="1 1/2-inch",DJ15&gt;'[2]NonRes - Report'!$J$12),('[2]NonRes - Report'!$J$12-'[2]NonRes - Report'!$J$10),IF(AND($B15="1 1/2-inch",ABS(DJ15)&gt;'[2]NonRes - Report'!$J$12),-('[2]NonRes - Report'!$J$12-'[2]NonRes - Report'!$J$10),IF(AND($B15="2-inch",DJ15&gt;'[2]NonRes - Report'!$K$12),('[2]NonRes - Report'!$K$12-'[2]NonRes - Report'!$K$10),IF(AND($B15="2-inch",ABS(DJ15)&gt;'[2]NonRes - Report'!$K$12),-('[2]NonRes - Report'!$K$12-'[2]NonRes - Report'!$K$10),IF(AND($B15="3-inch",DJ15&gt;'[2]NonRes - Report'!$L$12),('[2]NonRes - Report'!$L$12-'[2]NonRes - Report'!$L$10),IF(AND($B15="3-inch",ABS(DJ15)&gt;'[2]NonRes - Report'!$L$12),-('[2]NonRes - Report'!$L$12-'[2]NonRes - Report'!$L$10),IF(AND($B15="4-inch",DJ15&gt;'[2]NonRes - Report'!$M$12),('[2]NonRes - Report'!$M$12-'[2]NonRes - Report'!$M$10),IF(AND($B15="4-inch",ABS(DJ15)&gt;'[2]NonRes - Report'!$M$12),-('[2]NonRes - Report'!$M$12-'[2]NonRes - Report'!$M$10),IF(AND($B15="6-inch",DJ15&gt;'[2]NonRes - Report'!$N$12),('[2]NonRes - Report'!$N$12-'[2]NonRes - Report'!$N$10),IF(AND($B15="6-inch",ABS(DJ15)&gt;'[2]NonRes - Report'!$N$12),-('[2]NonRes - Report'!$N$12-'[2]NonRes - Report'!$N$10),IF(DJ15&lt;0,(+DJ15+AD15),(+DJ15-AD15))))))))))))))))</f>
        <v>0</v>
      </c>
      <c r="BC15" s="38">
        <f>IF(AND($B15="3/4-inch",DK15&gt;'[2]NonRes - Report'!$G$12),('[2]NonRes - Report'!$G$12-'[2]NonRes - Report'!$G$10),IF(AND($B15="3/4-inch",ABS(DK15)&gt;'[2]NonRes - Report'!$G$12),-('[2]NonRes - Report'!$G$12-'[2]NonRes - Report'!$G$10),IF(AND($B15="1-inch",DK15&gt;'[2]NonRes - Report'!$I$12),('[2]NonRes - Report'!$I$12-'[2]NonRes - Report'!$I$10),IF(AND($B15="1-inch",ABS(DK15)&gt;'[2]NonRes - Report'!$I$12),-('[2]NonRes - Report'!$I$12-'[2]NonRes - Report'!$I$10),IF(AND($B15="1 1/2-inch",DK15&gt;'[2]NonRes - Report'!$J$12),('[2]NonRes - Report'!$J$12-'[2]NonRes - Report'!$J$10),IF(AND($B15="1 1/2-inch",ABS(DK15)&gt;'[2]NonRes - Report'!$J$12),-('[2]NonRes - Report'!$J$12-'[2]NonRes - Report'!$J$10),IF(AND($B15="2-inch",DK15&gt;'[2]NonRes - Report'!$K$12),('[2]NonRes - Report'!$K$12-'[2]NonRes - Report'!$K$10),IF(AND($B15="2-inch",ABS(DK15)&gt;'[2]NonRes - Report'!$K$12),-('[2]NonRes - Report'!$K$12-'[2]NonRes - Report'!$K$10),IF(AND($B15="3-inch",DK15&gt;'[2]NonRes - Report'!$L$12),('[2]NonRes - Report'!$L$12-'[2]NonRes - Report'!$L$10),IF(AND($B15="3-inch",ABS(DK15)&gt;'[2]NonRes - Report'!$L$12),-('[2]NonRes - Report'!$L$12-'[2]NonRes - Report'!$L$10),IF(AND($B15="4-inch",DK15&gt;'[2]NonRes - Report'!$M$12),('[2]NonRes - Report'!$M$12-'[2]NonRes - Report'!$M$10),IF(AND($B15="4-inch",ABS(DK15)&gt;'[2]NonRes - Report'!$M$12),-('[2]NonRes - Report'!$M$12-'[2]NonRes - Report'!$M$10),IF(AND($B15="6-inch",DK15&gt;'[2]NonRes - Report'!$N$12),('[2]NonRes - Report'!$N$12-'[2]NonRes - Report'!$N$10),IF(AND($B15="6-inch",ABS(DK15)&gt;'[2]NonRes - Report'!$N$12),-('[2]NonRes - Report'!$N$12-'[2]NonRes - Report'!$N$10),IF(DK15&lt;0,(+DK15+AE15),(+DK15-AE15))))))))))))))))</f>
        <v>0</v>
      </c>
      <c r="BD15" s="38">
        <f>IF(AND($B15="3/4-inch",DL15&gt;'[2]NonRes - Report'!$G$12),('[2]NonRes - Report'!$G$12-'[2]NonRes - Report'!$G$10),IF(AND($B15="3/4-inch",ABS(DL15)&gt;'[2]NonRes - Report'!$G$12),-('[2]NonRes - Report'!$G$12-'[2]NonRes - Report'!$G$10),IF(AND($B15="1-inch",DL15&gt;'[2]NonRes - Report'!$I$12),('[2]NonRes - Report'!$I$12-'[2]NonRes - Report'!$I$10),IF(AND($B15="1-inch",ABS(DL15)&gt;'[2]NonRes - Report'!$I$12),-('[2]NonRes - Report'!$I$12-'[2]NonRes - Report'!$I$10),IF(AND($B15="1 1/2-inch",DL15&gt;'[2]NonRes - Report'!$J$12),('[2]NonRes - Report'!$J$12-'[2]NonRes - Report'!$J$10),IF(AND($B15="1 1/2-inch",ABS(DL15)&gt;'[2]NonRes - Report'!$J$12),-('[2]NonRes - Report'!$J$12-'[2]NonRes - Report'!$J$10),IF(AND($B15="2-inch",DL15&gt;'[2]NonRes - Report'!$K$12),('[2]NonRes - Report'!$K$12-'[2]NonRes - Report'!$K$10),IF(AND($B15="2-inch",ABS(DL15)&gt;'[2]NonRes - Report'!$K$12),-('[2]NonRes - Report'!$K$12-'[2]NonRes - Report'!$K$10),IF(AND($B15="3-inch",DL15&gt;'[2]NonRes - Report'!$L$12),('[2]NonRes - Report'!$L$12-'[2]NonRes - Report'!$L$10),IF(AND($B15="3-inch",ABS(DL15)&gt;'[2]NonRes - Report'!$L$12),-('[2]NonRes - Report'!$L$12-'[2]NonRes - Report'!$L$10),IF(AND($B15="4-inch",DL15&gt;'[2]NonRes - Report'!$M$12),('[2]NonRes - Report'!$M$12-'[2]NonRes - Report'!$M$10),IF(AND($B15="4-inch",ABS(DL15)&gt;'[2]NonRes - Report'!$M$12),-('[2]NonRes - Report'!$M$12-'[2]NonRes - Report'!$M$10),IF(AND($B15="6-inch",DL15&gt;'[2]NonRes - Report'!$N$12),('[2]NonRes - Report'!$N$12-'[2]NonRes - Report'!$N$10),IF(AND($B15="6-inch",ABS(DL15)&gt;'[2]NonRes - Report'!$N$12),-('[2]NonRes - Report'!$N$12-'[2]NonRes - Report'!$N$10),IF(DL15&lt;0,(+DL15+AF15),(+DL15-AF15))))))))))))))))</f>
        <v>0</v>
      </c>
      <c r="BE15" s="38">
        <f>IF(AND($B15="3/4-inch",DM15&gt;'[2]NonRes - Report'!$G$12),('[2]NonRes - Report'!$G$12-'[2]NonRes - Report'!$G$10),IF(AND($B15="3/4-inch",ABS(DM15)&gt;'[2]NonRes - Report'!$G$12),-('[2]NonRes - Report'!$G$12-'[2]NonRes - Report'!$G$10),IF(AND($B15="1-inch",DM15&gt;'[2]NonRes - Report'!$I$12),('[2]NonRes - Report'!$I$12-'[2]NonRes - Report'!$I$10),IF(AND($B15="1-inch",ABS(DM15)&gt;'[2]NonRes - Report'!$I$12),-('[2]NonRes - Report'!$I$12-'[2]NonRes - Report'!$I$10),IF(AND($B15="1 1/2-inch",DM15&gt;'[2]NonRes - Report'!$J$12),('[2]NonRes - Report'!$J$12-'[2]NonRes - Report'!$J$10),IF(AND($B15="1 1/2-inch",ABS(DM15)&gt;'[2]NonRes - Report'!$J$12),-('[2]NonRes - Report'!$J$12-'[2]NonRes - Report'!$J$10),IF(AND($B15="2-inch",DM15&gt;'[2]NonRes - Report'!$K$12),('[2]NonRes - Report'!$K$12-'[2]NonRes - Report'!$K$10),IF(AND($B15="2-inch",ABS(DM15)&gt;'[2]NonRes - Report'!$K$12),-('[2]NonRes - Report'!$K$12-'[2]NonRes - Report'!$K$10),IF(AND($B15="3-inch",DM15&gt;'[2]NonRes - Report'!$L$12),('[2]NonRes - Report'!$L$12-'[2]NonRes - Report'!$L$10),IF(AND($B15="3-inch",ABS(DM15)&gt;'[2]NonRes - Report'!$L$12),-('[2]NonRes - Report'!$L$12-'[2]NonRes - Report'!$L$10),IF(AND($B15="4-inch",DM15&gt;'[2]NonRes - Report'!$M$12),('[2]NonRes - Report'!$M$12-'[2]NonRes - Report'!$M$10),IF(AND($B15="4-inch",ABS(DM15)&gt;'[2]NonRes - Report'!$M$12),-('[2]NonRes - Report'!$M$12-'[2]NonRes - Report'!$M$10),IF(AND($B15="6-inch",DM15&gt;'[2]NonRes - Report'!$N$12),('[2]NonRes - Report'!$N$12-'[2]NonRes - Report'!$N$10),IF(AND($B15="6-inch",ABS(DM15)&gt;'[2]NonRes - Report'!$N$12),-('[2]NonRes - Report'!$N$12-'[2]NonRes - Report'!$N$10),IF(DM15&lt;0,(+DM15+AG15),(+DM15-AG15))))))))))))))))</f>
        <v>0</v>
      </c>
      <c r="BF15" s="38">
        <f>IF(AND($B15="3/4-inch",DN15&gt;'[2]NonRes - Report'!$G$12),('[2]NonRes - Report'!$G$12-'[2]NonRes - Report'!$G$10),IF(AND($B15="3/4-inch",ABS(DN15)&gt;'[2]NonRes - Report'!$G$12),-('[2]NonRes - Report'!$G$12-'[2]NonRes - Report'!$G$10),IF(AND($B15="1-inch",DN15&gt;'[2]NonRes - Report'!$I$12),('[2]NonRes - Report'!$I$12-'[2]NonRes - Report'!$I$10),IF(AND($B15="1-inch",ABS(DN15)&gt;'[2]NonRes - Report'!$I$12),-('[2]NonRes - Report'!$I$12-'[2]NonRes - Report'!$I$10),IF(AND($B15="1 1/2-inch",DN15&gt;'[2]NonRes - Report'!$J$12),('[2]NonRes - Report'!$J$12-'[2]NonRes - Report'!$J$10),IF(AND($B15="1 1/2-inch",ABS(DN15)&gt;'[2]NonRes - Report'!$J$12),-('[2]NonRes - Report'!$J$12-'[2]NonRes - Report'!$J$10),IF(AND($B15="2-inch",DN15&gt;'[2]NonRes - Report'!$K$12),('[2]NonRes - Report'!$K$12-'[2]NonRes - Report'!$K$10),IF(AND($B15="2-inch",ABS(DN15)&gt;'[2]NonRes - Report'!$K$12),-('[2]NonRes - Report'!$K$12-'[2]NonRes - Report'!$K$10),IF(AND($B15="3-inch",DN15&gt;'[2]NonRes - Report'!$L$12),('[2]NonRes - Report'!$L$12-'[2]NonRes - Report'!$L$10),IF(AND($B15="3-inch",ABS(DN15)&gt;'[2]NonRes - Report'!$L$12),-('[2]NonRes - Report'!$L$12-'[2]NonRes - Report'!$L$10),IF(AND($B15="4-inch",DN15&gt;'[2]NonRes - Report'!$M$12),('[2]NonRes - Report'!$M$12-'[2]NonRes - Report'!$M$10),IF(AND($B15="4-inch",ABS(DN15)&gt;'[2]NonRes - Report'!$M$12),-('[2]NonRes - Report'!$M$12-'[2]NonRes - Report'!$M$10),IF(AND($B15="6-inch",DN15&gt;'[2]NonRes - Report'!$N$12),('[2]NonRes - Report'!$N$12-'[2]NonRes - Report'!$N$10),IF(AND($B15="6-inch",ABS(DN15)&gt;'[2]NonRes - Report'!$N$12),-('[2]NonRes - Report'!$N$12-'[2]NonRes - Report'!$N$10),IF(DN15&lt;0,(+DN15+AH15),(+DN15-AH15))))))))))))))))</f>
        <v>0</v>
      </c>
      <c r="BG15" s="38">
        <f>IF(AND($B15="3/4-inch",DO15&gt;'[2]NonRes - Report'!$G$12),('[2]NonRes - Report'!$G$12-'[2]NonRes - Report'!$G$10),IF(AND($B15="3/4-inch",ABS(DO15)&gt;'[2]NonRes - Report'!$G$12),-('[2]NonRes - Report'!$G$12-'[2]NonRes - Report'!$G$10),IF(AND($B15="1-inch",DO15&gt;'[2]NonRes - Report'!$I$12),('[2]NonRes - Report'!$I$12-'[2]NonRes - Report'!$I$10),IF(AND($B15="1-inch",ABS(DO15)&gt;'[2]NonRes - Report'!$I$12),-('[2]NonRes - Report'!$I$12-'[2]NonRes - Report'!$I$10),IF(AND($B15="1 1/2-inch",DO15&gt;'[2]NonRes - Report'!$J$12),('[2]NonRes - Report'!$J$12-'[2]NonRes - Report'!$J$10),IF(AND($B15="1 1/2-inch",ABS(DO15)&gt;'[2]NonRes - Report'!$J$12),-('[2]NonRes - Report'!$J$12-'[2]NonRes - Report'!$J$10),IF(AND($B15="2-inch",DO15&gt;'[2]NonRes - Report'!$K$12),('[2]NonRes - Report'!$K$12-'[2]NonRes - Report'!$K$10),IF(AND($B15="2-inch",ABS(DO15)&gt;'[2]NonRes - Report'!$K$12),-('[2]NonRes - Report'!$K$12-'[2]NonRes - Report'!$K$10),IF(AND($B15="3-inch",DO15&gt;'[2]NonRes - Report'!$L$12),('[2]NonRes - Report'!$L$12-'[2]NonRes - Report'!$L$10),IF(AND($B15="3-inch",ABS(DO15)&gt;'[2]NonRes - Report'!$L$12),-('[2]NonRes - Report'!$L$12-'[2]NonRes - Report'!$L$10),IF(AND($B15="4-inch",DO15&gt;'[2]NonRes - Report'!$M$12),('[2]NonRes - Report'!$M$12-'[2]NonRes - Report'!$M$10),IF(AND($B15="4-inch",ABS(DO15)&gt;'[2]NonRes - Report'!$M$12),-('[2]NonRes - Report'!$M$12-'[2]NonRes - Report'!$M$10),IF(AND($B15="6-inch",DO15&gt;'[2]NonRes - Report'!$N$12),('[2]NonRes - Report'!$N$12-'[2]NonRes - Report'!$N$10),IF(AND($B15="6-inch",ABS(DO15)&gt;'[2]NonRes - Report'!$N$12),-('[2]NonRes - Report'!$N$12-'[2]NonRes - Report'!$N$10),IF(DO15&lt;0,(+DO15+AI15),(+DO15-AI15))))))))))))))))</f>
        <v>0</v>
      </c>
      <c r="BH15" s="38">
        <f>IF(AND($B15="3/4-inch",DP15&gt;'[2]NonRes - Report'!$G$12),('[2]NonRes - Report'!$G$12-'[2]NonRes - Report'!$G$10),IF(AND($B15="3/4-inch",ABS(DP15)&gt;'[2]NonRes - Report'!$G$12),-('[2]NonRes - Report'!$G$12-'[2]NonRes - Report'!$G$10),IF(AND($B15="1-inch",DP15&gt;'[2]NonRes - Report'!$I$12),('[2]NonRes - Report'!$I$12-'[2]NonRes - Report'!$I$10),IF(AND($B15="1-inch",ABS(DP15)&gt;'[2]NonRes - Report'!$I$12),-('[2]NonRes - Report'!$I$12-'[2]NonRes - Report'!$I$10),IF(AND($B15="1 1/2-inch",DP15&gt;'[2]NonRes - Report'!$J$12),('[2]NonRes - Report'!$J$12-'[2]NonRes - Report'!$J$10),IF(AND($B15="1 1/2-inch",ABS(DP15)&gt;'[2]NonRes - Report'!$J$12),-('[2]NonRes - Report'!$J$12-'[2]NonRes - Report'!$J$10),IF(AND($B15="2-inch",DP15&gt;'[2]NonRes - Report'!$K$12),('[2]NonRes - Report'!$K$12-'[2]NonRes - Report'!$K$10),IF(AND($B15="2-inch",ABS(DP15)&gt;'[2]NonRes - Report'!$K$12),-('[2]NonRes - Report'!$K$12-'[2]NonRes - Report'!$K$10),IF(AND($B15="3-inch",DP15&gt;'[2]NonRes - Report'!$L$12),('[2]NonRes - Report'!$L$12-'[2]NonRes - Report'!$L$10),IF(AND($B15="3-inch",ABS(DP15)&gt;'[2]NonRes - Report'!$L$12),-('[2]NonRes - Report'!$L$12-'[2]NonRes - Report'!$L$10),IF(AND($B15="4-inch",DP15&gt;'[2]NonRes - Report'!$M$12),('[2]NonRes - Report'!$M$12-'[2]NonRes - Report'!$M$10),IF(AND($B15="4-inch",ABS(DP15)&gt;'[2]NonRes - Report'!$M$12),-('[2]NonRes - Report'!$M$12-'[2]NonRes - Report'!$M$10),IF(AND($B15="6-inch",DP15&gt;'[2]NonRes - Report'!$N$12),('[2]NonRes - Report'!$N$12-'[2]NonRes - Report'!$N$10),IF(AND($B15="6-inch",ABS(DP15)&gt;'[2]NonRes - Report'!$N$12),-('[2]NonRes - Report'!$N$12-'[2]NonRes - Report'!$N$10),IF(DP15&lt;0,(+DP15+AJ15),(+DP15-AJ15))))))))))))))))</f>
        <v>0</v>
      </c>
      <c r="BI15" s="38">
        <f>IF(AND($B15="3/4-inch",DQ15&gt;'[2]NonRes - Report'!$G$12),('[2]NonRes - Report'!$G$12-'[2]NonRes - Report'!$G$10),IF(AND($B15="3/4-inch",ABS(DQ15)&gt;'[2]NonRes - Report'!$G$12),-('[2]NonRes - Report'!$G$12-'[2]NonRes - Report'!$G$10),IF(AND($B15="1-inch",DQ15&gt;'[2]NonRes - Report'!$I$12),('[2]NonRes - Report'!$I$12-'[2]NonRes - Report'!$I$10),IF(AND($B15="1-inch",ABS(DQ15)&gt;'[2]NonRes - Report'!$I$12),-('[2]NonRes - Report'!$I$12-'[2]NonRes - Report'!$I$10),IF(AND($B15="1 1/2-inch",DQ15&gt;'[2]NonRes - Report'!$J$12),('[2]NonRes - Report'!$J$12-'[2]NonRes - Report'!$J$10),IF(AND($B15="1 1/2-inch",ABS(DQ15)&gt;'[2]NonRes - Report'!$J$12),-('[2]NonRes - Report'!$J$12-'[2]NonRes - Report'!$J$10),IF(AND($B15="2-inch",DQ15&gt;'[2]NonRes - Report'!$K$12),('[2]NonRes - Report'!$K$12-'[2]NonRes - Report'!$K$10),IF(AND($B15="2-inch",ABS(DQ15)&gt;'[2]NonRes - Report'!$K$12),-('[2]NonRes - Report'!$K$12-'[2]NonRes - Report'!$K$10),IF(AND($B15="3-inch",DQ15&gt;'[2]NonRes - Report'!$L$12),('[2]NonRes - Report'!$L$12-'[2]NonRes - Report'!$L$10),IF(AND($B15="3-inch",ABS(DQ15)&gt;'[2]NonRes - Report'!$L$12),-('[2]NonRes - Report'!$L$12-'[2]NonRes - Report'!$L$10),IF(AND($B15="4-inch",DQ15&gt;'[2]NonRes - Report'!$M$12),('[2]NonRes - Report'!$M$12-'[2]NonRes - Report'!$M$10),IF(AND($B15="4-inch",ABS(DQ15)&gt;'[2]NonRes - Report'!$M$12),-('[2]NonRes - Report'!$M$12-'[2]NonRes - Report'!$M$10),IF(AND($B15="6-inch",DQ15&gt;'[2]NonRes - Report'!$N$12),('[2]NonRes - Report'!$N$12-'[2]NonRes - Report'!$N$10),IF(AND($B15="6-inch",ABS(DQ15)&gt;'[2]NonRes - Report'!$N$12),-('[2]NonRes - Report'!$N$12-'[2]NonRes - Report'!$N$10),IF(DQ15&lt;0,(+DQ15+AK15),(+DQ15-AK15))))))))))))))))</f>
        <v>0</v>
      </c>
      <c r="BJ15" s="38">
        <f>IF(AND($B15="3/4-inch",DR15&gt;'[2]NonRes - Report'!$G$12),('[2]NonRes - Report'!$G$12-'[2]NonRes - Report'!$G$10),IF(AND($B15="3/4-inch",ABS(DR15)&gt;'[2]NonRes - Report'!$G$12),-('[2]NonRes - Report'!$G$12-'[2]NonRes - Report'!$G$10),IF(AND($B15="1-inch",DR15&gt;'[2]NonRes - Report'!$I$12),('[2]NonRes - Report'!$I$12-'[2]NonRes - Report'!$I$10),IF(AND($B15="1-inch",ABS(DR15)&gt;'[2]NonRes - Report'!$I$12),-('[2]NonRes - Report'!$I$12-'[2]NonRes - Report'!$I$10),IF(AND($B15="1 1/2-inch",DR15&gt;'[2]NonRes - Report'!$J$12),('[2]NonRes - Report'!$J$12-'[2]NonRes - Report'!$J$10),IF(AND($B15="1 1/2-inch",ABS(DR15)&gt;'[2]NonRes - Report'!$J$12),-('[2]NonRes - Report'!$J$12-'[2]NonRes - Report'!$J$10),IF(AND($B15="2-inch",DR15&gt;'[2]NonRes - Report'!$K$12),('[2]NonRes - Report'!$K$12-'[2]NonRes - Report'!$K$10),IF(AND($B15="2-inch",ABS(DR15)&gt;'[2]NonRes - Report'!$K$12),-('[2]NonRes - Report'!$K$12-'[2]NonRes - Report'!$K$10),IF(AND($B15="3-inch",DR15&gt;'[2]NonRes - Report'!$L$12),('[2]NonRes - Report'!$L$12-'[2]NonRes - Report'!$L$10),IF(AND($B15="3-inch",ABS(DR15)&gt;'[2]NonRes - Report'!$L$12),-('[2]NonRes - Report'!$L$12-'[2]NonRes - Report'!$L$10),IF(AND($B15="4-inch",DR15&gt;'[2]NonRes - Report'!$M$12),('[2]NonRes - Report'!$M$12-'[2]NonRes - Report'!$M$10),IF(AND($B15="4-inch",ABS(DR15)&gt;'[2]NonRes - Report'!$M$12),-('[2]NonRes - Report'!$M$12-'[2]NonRes - Report'!$M$10),IF(AND($B15="6-inch",DR15&gt;'[2]NonRes - Report'!$N$12),('[2]NonRes - Report'!$N$12-'[2]NonRes - Report'!$N$10),IF(AND($B15="6-inch",ABS(DR15)&gt;'[2]NonRes - Report'!$N$12),-('[2]NonRes - Report'!$N$12-'[2]NonRes - Report'!$N$10),IF(DR15&lt;0,(+DR15+AL15),(+DR15-AL15))))))))))))))))</f>
        <v>0</v>
      </c>
      <c r="BK15" s="38">
        <f>IF(AND($B15="3/4-inch",DS15&gt;'[2]NonRes - Report'!$G$12),('[2]NonRes - Report'!$G$12-'[2]NonRes - Report'!$G$10),IF(AND($B15="3/4-inch",ABS(DS15)&gt;'[2]NonRes - Report'!$G$12),-('[2]NonRes - Report'!$G$12-'[2]NonRes - Report'!$G$10),IF(AND($B15="1-inch",DS15&gt;'[2]NonRes - Report'!$I$12),('[2]NonRes - Report'!$I$12-'[2]NonRes - Report'!$I$10),IF(AND($B15="1-inch",ABS(DS15)&gt;'[2]NonRes - Report'!$I$12),-('[2]NonRes - Report'!$I$12-'[2]NonRes - Report'!$I$10),IF(AND($B15="1 1/2-inch",DS15&gt;'[2]NonRes - Report'!$J$12),('[2]NonRes - Report'!$J$12-'[2]NonRes - Report'!$J$10),IF(AND($B15="1 1/2-inch",ABS(DS15)&gt;'[2]NonRes - Report'!$J$12),-('[2]NonRes - Report'!$J$12-'[2]NonRes - Report'!$J$10),IF(AND($B15="2-inch",DS15&gt;'[2]NonRes - Report'!$K$12),('[2]NonRes - Report'!$K$12-'[2]NonRes - Report'!$K$10),IF(AND($B15="2-inch",ABS(DS15)&gt;'[2]NonRes - Report'!$K$12),-('[2]NonRes - Report'!$K$12-'[2]NonRes - Report'!$K$10),IF(AND($B15="3-inch",DS15&gt;'[2]NonRes - Report'!$L$12),('[2]NonRes - Report'!$L$12-'[2]NonRes - Report'!$L$10),IF(AND($B15="3-inch",ABS(DS15)&gt;'[2]NonRes - Report'!$L$12),-('[2]NonRes - Report'!$L$12-'[2]NonRes - Report'!$L$10),IF(AND($B15="4-inch",DS15&gt;'[2]NonRes - Report'!$M$12),('[2]NonRes - Report'!$M$12-'[2]NonRes - Report'!$M$10),IF(AND($B15="4-inch",ABS(DS15)&gt;'[2]NonRes - Report'!$M$12),-('[2]NonRes - Report'!$M$12-'[2]NonRes - Report'!$M$10),IF(AND($B15="6-inch",DS15&gt;'[2]NonRes - Report'!$N$12),('[2]NonRes - Report'!$N$12-'[2]NonRes - Report'!$N$10),IF(AND($B15="6-inch",ABS(DS15)&gt;'[2]NonRes - Report'!$N$12),-('[2]NonRes - Report'!$N$12-'[2]NonRes - Report'!$N$10),IF(DS15&lt;0,(+DS15+AM15),(+DS15-AM15))))))))))))))))</f>
        <v>0</v>
      </c>
      <c r="BL15" s="38">
        <f>IF(AND($B15="3/4-inch",DT15&gt;'[2]NonRes - Report'!$G$12),('[2]NonRes - Report'!$G$12-'[2]NonRes - Report'!$G$10),IF(AND($B15="3/4-inch",ABS(DT15)&gt;'[2]NonRes - Report'!$G$12),-('[2]NonRes - Report'!$G$12-'[2]NonRes - Report'!$G$10),IF(AND($B15="1-inch",DT15&gt;'[2]NonRes - Report'!$I$12),('[2]NonRes - Report'!$I$12-'[2]NonRes - Report'!$I$10),IF(AND($B15="1-inch",ABS(DT15)&gt;'[2]NonRes - Report'!$I$12),-('[2]NonRes - Report'!$I$12-'[2]NonRes - Report'!$I$10),IF(AND($B15="1 1/2-inch",DT15&gt;'[2]NonRes - Report'!$J$12),('[2]NonRes - Report'!$J$12-'[2]NonRes - Report'!$J$10),IF(AND($B15="1 1/2-inch",ABS(DT15)&gt;'[2]NonRes - Report'!$J$12),-('[2]NonRes - Report'!$J$12-'[2]NonRes - Report'!$J$10),IF(AND($B15="2-inch",DT15&gt;'[2]NonRes - Report'!$K$12),('[2]NonRes - Report'!$K$12-'[2]NonRes - Report'!$K$10),IF(AND($B15="2-inch",ABS(DT15)&gt;'[2]NonRes - Report'!$K$12),-('[2]NonRes - Report'!$K$12-'[2]NonRes - Report'!$K$10),IF(AND($B15="3-inch",DT15&gt;'[2]NonRes - Report'!$L$12),('[2]NonRes - Report'!$L$12-'[2]NonRes - Report'!$L$10),IF(AND($B15="3-inch",ABS(DT15)&gt;'[2]NonRes - Report'!$L$12),-('[2]NonRes - Report'!$L$12-'[2]NonRes - Report'!$L$10),IF(AND($B15="4-inch",DT15&gt;'[2]NonRes - Report'!$M$12),('[2]NonRes - Report'!$M$12-'[2]NonRes - Report'!$M$10),IF(AND($B15="4-inch",ABS(DT15)&gt;'[2]NonRes - Report'!$M$12),-('[2]NonRes - Report'!$M$12-'[2]NonRes - Report'!$M$10),IF(AND($B15="6-inch",DT15&gt;'[2]NonRes - Report'!$N$12),('[2]NonRes - Report'!$N$12-'[2]NonRes - Report'!$N$10),IF(AND($B15="6-inch",ABS(DT15)&gt;'[2]NonRes - Report'!$N$12),-('[2]NonRes - Report'!$N$12-'[2]NonRes - Report'!$N$10),IF(DT15&lt;0,(+DT15+AN15),(+DT15-AN15))))))))))))))))</f>
        <v>0</v>
      </c>
      <c r="BM15" s="39">
        <f>IF(AND($B15="3/4-inch",DU15&gt;'[2]NonRes - Report'!$G$12),('[2]NonRes - Report'!$G$12-'[2]NonRes - Report'!$G$10),IF(AND($B15="3/4-inch",ABS(DU15)&gt;'[2]NonRes - Report'!$G$12),-('[2]NonRes - Report'!$G$12-'[2]NonRes - Report'!$G$10),IF(AND($B15="1-inch",DU15&gt;'[2]NonRes - Report'!$I$12),('[2]NonRes - Report'!$I$12-'[2]NonRes - Report'!$I$10),IF(AND($B15="1-inch",ABS(DU15)&gt;'[2]NonRes - Report'!$I$12),-('[2]NonRes - Report'!$I$12-'[2]NonRes - Report'!$I$10),IF(AND($B15="1 1/2-inch",DU15&gt;'[2]NonRes - Report'!$J$12),('[2]NonRes - Report'!$J$12-'[2]NonRes - Report'!$J$10),IF(AND($B15="1 1/2-inch",ABS(DU15)&gt;'[2]NonRes - Report'!$J$12),-('[2]NonRes - Report'!$J$12-'[2]NonRes - Report'!$J$10),IF(AND($B15="2-inch",DU15&gt;'[2]NonRes - Report'!$K$12),('[2]NonRes - Report'!$K$12-'[2]NonRes - Report'!$K$10),IF(AND($B15="2-inch",ABS(DU15)&gt;'[2]NonRes - Report'!$K$12),-('[2]NonRes - Report'!$K$12-'[2]NonRes - Report'!$K$10),IF(AND($B15="3-inch",DU15&gt;'[2]NonRes - Report'!$L$12),('[2]NonRes - Report'!$L$12-'[2]NonRes - Report'!$L$10),IF(AND($B15="3-inch",ABS(DU15)&gt;'[2]NonRes - Report'!$L$12),-('[2]NonRes - Report'!$L$12-'[2]NonRes - Report'!$L$10),IF(AND($B15="4-inch",DU15&gt;'[2]NonRes - Report'!$M$12),('[2]NonRes - Report'!$M$12-'[2]NonRes - Report'!$M$10),IF(AND($B15="4-inch",ABS(DU15)&gt;'[2]NonRes - Report'!$M$12),-('[2]NonRes - Report'!$M$12-'[2]NonRes - Report'!$M$10),IF(AND($B15="6-inch",DU15&gt;'[2]NonRes - Report'!$N$12),('[2]NonRes - Report'!$N$12-'[2]NonRes - Report'!$N$10),IF(AND($B15="6-inch",ABS(DU15)&gt;'[2]NonRes - Report'!$N$12),-('[2]NonRes - Report'!$N$12-'[2]NonRes - Report'!$N$10),IF(DU15&lt;0,(+DU15+AO15),(+DU15-AO15))))))))))))))))</f>
        <v>0</v>
      </c>
      <c r="BN15" s="40">
        <f>IF(AND($B15="3/4-inch",DJ15&gt;'[2]NonRes - Report'!$G$12),(('[2]NonRes - Report'!$G$12-'[2]NonRes - Report'!$G$10)/'[2]NonRes - Report'!$I$22*'[2]NonRes - Report'!$E$12),IF(AND($B15="1-inch",DJ15&gt;'[2]NonRes - Report'!$I$12),(('[2]NonRes - Report'!$I$12-'[2]NonRes - Report'!$I$10)/'[2]NonRes - Report'!$I$22*'[2]NonRes - Report'!$E$12),IF(AND($B15="1 1/2-inch",DJ15&gt;'[2]NonRes - Report'!$J$12),(('[2]NonRes - Report'!$J$12-'[2]NonRes - Report'!$J$10)/'[2]NonRes - Report'!$I$22*'[2]NonRes - Report'!$E$12),IF(AND($B15="2-inch",DJ15&gt;'[2]NonRes - Report'!$K$12),(('[2]NonRes - Report'!$K$12-'[2]NonRes - Report'!$K$10)/'[2]NonRes - Report'!$I$22*'[2]NonRes - Report'!$E$12),IF(AND($B15="3-inch",DJ15&gt;'[2]NonRes - Report'!$L$12),(('[2]NonRes - Report'!$L$12-'[2]NonRes - Report'!$L$10)/'[2]NonRes - Report'!$I$22*'[2]NonRes - Report'!$E$12),IF(AND($B15="4-inch",DJ15&gt;'[2]NonRes - Report'!$M$12),(('[2]NonRes - Report'!$M$12-'[2]NonRes - Report'!$M$10)/'[2]NonRes - Report'!$I$22*'[2]NonRes - Report'!$E$12),IF(AND($B15="6-inch",DJ15&gt;'[2]NonRes - Report'!$N$12),(('[2]NonRes - Report'!$N$12-'[2]NonRes - Report'!$N$10)/'[2]NonRes - Report'!$I$22*'[2]NonRes - Report'!$E$12),BB15/'[2]NonRes - Report'!$I$22*'[2]NonRes - Report'!$E$12)))))))</f>
        <v>0</v>
      </c>
      <c r="BO15" s="40">
        <f>IF(AND($B15="3/4-inch",DK15&gt;'[2]NonRes - Report'!$G$12),(('[2]NonRes - Report'!$G$12-'[2]NonRes - Report'!$G$10)/'[2]NonRes - Report'!$I$22*'[2]NonRes - Report'!$E$12),IF(AND($B15="1-inch",DK15&gt;'[2]NonRes - Report'!$I$12),(('[2]NonRes - Report'!$I$12-'[2]NonRes - Report'!$I$10)/'[2]NonRes - Report'!$I$22*'[2]NonRes - Report'!$E$12),IF(AND($B15="1 1/2-inch",DK15&gt;'[2]NonRes - Report'!$J$12),(('[2]NonRes - Report'!$J$12-'[2]NonRes - Report'!$J$10)/'[2]NonRes - Report'!$I$22*'[2]NonRes - Report'!$E$12),IF(AND($B15="2-inch",DK15&gt;'[2]NonRes - Report'!$K$12),(('[2]NonRes - Report'!$K$12-'[2]NonRes - Report'!$K$10)/'[2]NonRes - Report'!$I$22*'[2]NonRes - Report'!$E$12),IF(AND($B15="3-inch",DK15&gt;'[2]NonRes - Report'!$L$12),(('[2]NonRes - Report'!$L$12-'[2]NonRes - Report'!$L$10)/'[2]NonRes - Report'!$I$22*'[2]NonRes - Report'!$E$12),IF(AND($B15="4-inch",DK15&gt;'[2]NonRes - Report'!$M$12),(('[2]NonRes - Report'!$M$12-'[2]NonRes - Report'!$M$10)/'[2]NonRes - Report'!$I$22*'[2]NonRes - Report'!$E$12),IF(AND($B15="6-inch",DK15&gt;'[2]NonRes - Report'!$N$12),(('[2]NonRes - Report'!$N$12-'[2]NonRes - Report'!$N$10)/'[2]NonRes - Report'!$I$22*'[2]NonRes - Report'!$E$12),BC15/'[2]NonRes - Report'!$I$22*'[2]NonRes - Report'!$E$12)))))))</f>
        <v>0</v>
      </c>
      <c r="BP15" s="40">
        <f>IF(AND($B15="3/4-inch",DL15&gt;'[2]NonRes - Report'!$G$12),(('[2]NonRes - Report'!$G$12-'[2]NonRes - Report'!$G$10)/'[2]NonRes - Report'!$I$22*'[2]NonRes - Report'!$E$12),IF(AND($B15="1-inch",DL15&gt;'[2]NonRes - Report'!$I$12),(('[2]NonRes - Report'!$I$12-'[2]NonRes - Report'!$I$10)/'[2]NonRes - Report'!$I$22*'[2]NonRes - Report'!$E$12),IF(AND($B15="1 1/2-inch",DL15&gt;'[2]NonRes - Report'!$J$12),(('[2]NonRes - Report'!$J$12-'[2]NonRes - Report'!$J$10)/'[2]NonRes - Report'!$I$22*'[2]NonRes - Report'!$E$12),IF(AND($B15="2-inch",DL15&gt;'[2]NonRes - Report'!$K$12),(('[2]NonRes - Report'!$K$12-'[2]NonRes - Report'!$K$10)/'[2]NonRes - Report'!$I$22*'[2]NonRes - Report'!$E$12),IF(AND($B15="3-inch",DL15&gt;'[2]NonRes - Report'!$L$12),(('[2]NonRes - Report'!$L$12-'[2]NonRes - Report'!$L$10)/'[2]NonRes - Report'!$I$22*'[2]NonRes - Report'!$E$12),IF(AND($B15="4-inch",DL15&gt;'[2]NonRes - Report'!$M$12),(('[2]NonRes - Report'!$M$12-'[2]NonRes - Report'!$M$10)/'[2]NonRes - Report'!$I$22*'[2]NonRes - Report'!$E$12),IF(AND($B15="6-inch",DL15&gt;'[2]NonRes - Report'!$N$12),(('[2]NonRes - Report'!$N$12-'[2]NonRes - Report'!$N$10)/'[2]NonRes - Report'!$I$22*'[2]NonRes - Report'!$E$12),BD15/'[2]NonRes - Report'!$I$22*'[2]NonRes - Report'!$E$12)))))))</f>
        <v>0</v>
      </c>
      <c r="BQ15" s="40">
        <f>IF(AND($B15="3/4-inch",DM15&gt;'[2]NonRes - Report'!$G$12),(('[2]NonRes - Report'!$G$12-'[2]NonRes - Report'!$G$10)/'[2]NonRes - Report'!$I$22*'[2]NonRes - Report'!$E$12),IF(AND($B15="1-inch",DM15&gt;'[2]NonRes - Report'!$I$12),(('[2]NonRes - Report'!$I$12-'[2]NonRes - Report'!$I$10)/'[2]NonRes - Report'!$I$22*'[2]NonRes - Report'!$E$12),IF(AND($B15="1 1/2-inch",DM15&gt;'[2]NonRes - Report'!$J$12),(('[2]NonRes - Report'!$J$12-'[2]NonRes - Report'!$J$10)/'[2]NonRes - Report'!$I$22*'[2]NonRes - Report'!$E$12),IF(AND($B15="2-inch",DM15&gt;'[2]NonRes - Report'!$K$12),(('[2]NonRes - Report'!$K$12-'[2]NonRes - Report'!$K$10)/'[2]NonRes - Report'!$I$22*'[2]NonRes - Report'!$E$12),IF(AND($B15="3-inch",DM15&gt;'[2]NonRes - Report'!$L$12),(('[2]NonRes - Report'!$L$12-'[2]NonRes - Report'!$L$10)/'[2]NonRes - Report'!$I$22*'[2]NonRes - Report'!$E$12),IF(AND($B15="4-inch",DM15&gt;'[2]NonRes - Report'!$M$12),(('[2]NonRes - Report'!$M$12-'[2]NonRes - Report'!$M$10)/'[2]NonRes - Report'!$I$22*'[2]NonRes - Report'!$E$12),IF(AND($B15="6-inch",DM15&gt;'[2]NonRes - Report'!$N$12),(('[2]NonRes - Report'!$N$12-'[2]NonRes - Report'!$N$10)/'[2]NonRes - Report'!$I$22*'[2]NonRes - Report'!$E$12),BE15/'[2]NonRes - Report'!$I$22*'[2]NonRes - Report'!$E$12)))))))</f>
        <v>0</v>
      </c>
      <c r="BR15" s="40">
        <f>IF(AND($B15="3/4-inch",DN15&gt;'[2]NonRes - Report'!$G$12),(('[2]NonRes - Report'!$G$12-'[2]NonRes - Report'!$G$10)/'[2]NonRes - Report'!$I$22*'[2]NonRes - Report'!$E$12),IF(AND($B15="1-inch",DN15&gt;'[2]NonRes - Report'!$I$12),(('[2]NonRes - Report'!$I$12-'[2]NonRes - Report'!$I$10)/'[2]NonRes - Report'!$I$22*'[2]NonRes - Report'!$E$12),IF(AND($B15="1 1/2-inch",DN15&gt;'[2]NonRes - Report'!$J$12),(('[2]NonRes - Report'!$J$12-'[2]NonRes - Report'!$J$10)/'[2]NonRes - Report'!$I$22*'[2]NonRes - Report'!$E$12),IF(AND($B15="2-inch",DN15&gt;'[2]NonRes - Report'!$K$12),(('[2]NonRes - Report'!$K$12-'[2]NonRes - Report'!$K$10)/'[2]NonRes - Report'!$I$22*'[2]NonRes - Report'!$E$12),IF(AND($B15="3-inch",DN15&gt;'[2]NonRes - Report'!$L$12),(('[2]NonRes - Report'!$L$12-'[2]NonRes - Report'!$L$10)/'[2]NonRes - Report'!$I$22*'[2]NonRes - Report'!$E$12),IF(AND($B15="4-inch",DN15&gt;'[2]NonRes - Report'!$M$12),(('[2]NonRes - Report'!$M$12-'[2]NonRes - Report'!$M$10)/'[2]NonRes - Report'!$I$22*'[2]NonRes - Report'!$E$12),IF(AND($B15="6-inch",DN15&gt;'[2]NonRes - Report'!$N$12),(('[2]NonRes - Report'!$N$12-'[2]NonRes - Report'!$N$10)/'[2]NonRes - Report'!$I$22*'[2]NonRes - Report'!$E$12),BF15/'[2]NonRes - Report'!$I$22*'[2]NonRes - Report'!$E$12)))))))</f>
        <v>0</v>
      </c>
      <c r="BS15" s="40">
        <f>IF(AND($B15="3/4-inch",DO15&gt;'[2]NonRes - Report'!$G$12),(('[2]NonRes - Report'!$G$12-'[2]NonRes - Report'!$G$10)/'[2]NonRes - Report'!$I$22*'[2]NonRes - Report'!$E$12),IF(AND($B15="1-inch",DO15&gt;'[2]NonRes - Report'!$I$12),(('[2]NonRes - Report'!$I$12-'[2]NonRes - Report'!$I$10)/'[2]NonRes - Report'!$I$22*'[2]NonRes - Report'!$E$12),IF(AND($B15="1 1/2-inch",DO15&gt;'[2]NonRes - Report'!$J$12),(('[2]NonRes - Report'!$J$12-'[2]NonRes - Report'!$J$10)/'[2]NonRes - Report'!$I$22*'[2]NonRes - Report'!$E$12),IF(AND($B15="2-inch",DO15&gt;'[2]NonRes - Report'!$K$12),(('[2]NonRes - Report'!$K$12-'[2]NonRes - Report'!$K$10)/'[2]NonRes - Report'!$I$22*'[2]NonRes - Report'!$E$12),IF(AND($B15="3-inch",DO15&gt;'[2]NonRes - Report'!$L$12),(('[2]NonRes - Report'!$L$12-'[2]NonRes - Report'!$L$10)/'[2]NonRes - Report'!$I$22*'[2]NonRes - Report'!$E$12),IF(AND($B15="4-inch",DO15&gt;'[2]NonRes - Report'!$M$12),(('[2]NonRes - Report'!$M$12-'[2]NonRes - Report'!$M$10)/'[2]NonRes - Report'!$I$22*'[2]NonRes - Report'!$E$12),IF(AND($B15="6-inch",DO15&gt;'[2]NonRes - Report'!$N$12),(('[2]NonRes - Report'!$N$12-'[2]NonRes - Report'!$N$10)/'[2]NonRes - Report'!$I$22*'[2]NonRes - Report'!$E$12),BG15/'[2]NonRes - Report'!$I$22*'[2]NonRes - Report'!$E$12)))))))</f>
        <v>0</v>
      </c>
      <c r="BT15" s="40">
        <f>IF(AND($B15="3/4-inch",DP15&gt;'[2]NonRes - Report'!$G$12),(('[2]NonRes - Report'!$G$12-'[2]NonRes - Report'!$G$10)/'[2]NonRes - Report'!$I$22*'[2]NonRes - Report'!$E$12),IF(AND($B15="1-inch",DP15&gt;'[2]NonRes - Report'!$I$12),(('[2]NonRes - Report'!$I$12-'[2]NonRes - Report'!$I$10)/'[2]NonRes - Report'!$I$22*'[2]NonRes - Report'!$E$12),IF(AND($B15="1 1/2-inch",DP15&gt;'[2]NonRes - Report'!$J$12),(('[2]NonRes - Report'!$J$12-'[2]NonRes - Report'!$J$10)/'[2]NonRes - Report'!$I$22*'[2]NonRes - Report'!$E$12),IF(AND($B15="2-inch",DP15&gt;'[2]NonRes - Report'!$K$12),(('[2]NonRes - Report'!$K$12-'[2]NonRes - Report'!$K$10)/'[2]NonRes - Report'!$I$22*'[2]NonRes - Report'!$E$12),IF(AND($B15="3-inch",DP15&gt;'[2]NonRes - Report'!$L$12),(('[2]NonRes - Report'!$L$12-'[2]NonRes - Report'!$L$10)/'[2]NonRes - Report'!$I$22*'[2]NonRes - Report'!$E$12),IF(AND($B15="4-inch",DP15&gt;'[2]NonRes - Report'!$M$12),(('[2]NonRes - Report'!$M$12-'[2]NonRes - Report'!$M$10)/'[2]NonRes - Report'!$I$22*'[2]NonRes - Report'!$E$12),IF(AND($B15="6-inch",DP15&gt;'[2]NonRes - Report'!$N$12),(('[2]NonRes - Report'!$N$12-'[2]NonRes - Report'!$N$10)/'[2]NonRes - Report'!$I$22*'[2]NonRes - Report'!$E$12),BH15/'[2]NonRes - Report'!$I$22*'[2]NonRes - Report'!$E$12)))))))</f>
        <v>0</v>
      </c>
      <c r="BU15" s="40">
        <f>IF(AND($B15="3/4-inch",DQ15&gt;'[2]NonRes - Report'!$G$12),(('[2]NonRes - Report'!$G$12-'[2]NonRes - Report'!$G$10)/'[2]NonRes - Report'!$I$22*'[2]NonRes - Report'!$E$12),IF(AND($B15="1-inch",DQ15&gt;'[2]NonRes - Report'!$I$12),(('[2]NonRes - Report'!$I$12-'[2]NonRes - Report'!$I$10)/'[2]NonRes - Report'!$I$22*'[2]NonRes - Report'!$E$12),IF(AND($B15="1 1/2-inch",DQ15&gt;'[2]NonRes - Report'!$J$12),(('[2]NonRes - Report'!$J$12-'[2]NonRes - Report'!$J$10)/'[2]NonRes - Report'!$I$22*'[2]NonRes - Report'!$E$12),IF(AND($B15="2-inch",DQ15&gt;'[2]NonRes - Report'!$K$12),(('[2]NonRes - Report'!$K$12-'[2]NonRes - Report'!$K$10)/'[2]NonRes - Report'!$I$22*'[2]NonRes - Report'!$E$12),IF(AND($B15="3-inch",DQ15&gt;'[2]NonRes - Report'!$L$12),(('[2]NonRes - Report'!$L$12-'[2]NonRes - Report'!$L$10)/'[2]NonRes - Report'!$I$22*'[2]NonRes - Report'!$E$12),IF(AND($B15="4-inch",DQ15&gt;'[2]NonRes - Report'!$M$12),(('[2]NonRes - Report'!$M$12-'[2]NonRes - Report'!$M$10)/'[2]NonRes - Report'!$I$22*'[2]NonRes - Report'!$E$12),IF(AND($B15="6-inch",DQ15&gt;'[2]NonRes - Report'!$N$12),(('[2]NonRes - Report'!$N$12-'[2]NonRes - Report'!$N$10)/'[2]NonRes - Report'!$I$22*'[2]NonRes - Report'!$E$12),BI15/'[2]NonRes - Report'!$I$22*'[2]NonRes - Report'!$E$12)))))))</f>
        <v>0</v>
      </c>
      <c r="BV15" s="40">
        <f>IF(AND($B15="3/4-inch",DR15&gt;'[2]NonRes - Report'!$G$12),(('[2]NonRes - Report'!$G$12-'[2]NonRes - Report'!$G$10)/'[2]NonRes - Report'!$I$22*'[2]NonRes - Report'!$E$12),IF(AND($B15="1-inch",DR15&gt;'[2]NonRes - Report'!$I$12),(('[2]NonRes - Report'!$I$12-'[2]NonRes - Report'!$I$10)/'[2]NonRes - Report'!$I$22*'[2]NonRes - Report'!$E$12),IF(AND($B15="1 1/2-inch",DR15&gt;'[2]NonRes - Report'!$J$12),(('[2]NonRes - Report'!$J$12-'[2]NonRes - Report'!$J$10)/'[2]NonRes - Report'!$I$22*'[2]NonRes - Report'!$E$12),IF(AND($B15="2-inch",DR15&gt;'[2]NonRes - Report'!$K$12),(('[2]NonRes - Report'!$K$12-'[2]NonRes - Report'!$K$10)/'[2]NonRes - Report'!$I$22*'[2]NonRes - Report'!$E$12),IF(AND($B15="3-inch",DR15&gt;'[2]NonRes - Report'!$L$12),(('[2]NonRes - Report'!$L$12-'[2]NonRes - Report'!$L$10)/'[2]NonRes - Report'!$I$22*'[2]NonRes - Report'!$E$12),IF(AND($B15="4-inch",DR15&gt;'[2]NonRes - Report'!$M$12),(('[2]NonRes - Report'!$M$12-'[2]NonRes - Report'!$M$10)/'[2]NonRes - Report'!$I$22*'[2]NonRes - Report'!$E$12),IF(AND($B15="6-inch",DR15&gt;'[2]NonRes - Report'!$N$12),(('[2]NonRes - Report'!$N$12-'[2]NonRes - Report'!$N$10)/'[2]NonRes - Report'!$I$22*'[2]NonRes - Report'!$E$12),BJ15/'[2]NonRes - Report'!$I$22*'[2]NonRes - Report'!$E$12)))))))</f>
        <v>0</v>
      </c>
      <c r="BW15" s="40">
        <f>IF(AND($B15="3/4-inch",DS15&gt;'[2]NonRes - Report'!$G$12),(('[2]NonRes - Report'!$G$12-'[2]NonRes - Report'!$G$10)/'[2]NonRes - Report'!$I$22*'[2]NonRes - Report'!$E$12),IF(AND($B15="1-inch",DS15&gt;'[2]NonRes - Report'!$I$12),(('[2]NonRes - Report'!$I$12-'[2]NonRes - Report'!$I$10)/'[2]NonRes - Report'!$I$22*'[2]NonRes - Report'!$E$12),IF(AND($B15="1 1/2-inch",DS15&gt;'[2]NonRes - Report'!$J$12),(('[2]NonRes - Report'!$J$12-'[2]NonRes - Report'!$J$10)/'[2]NonRes - Report'!$I$22*'[2]NonRes - Report'!$E$12),IF(AND($B15="2-inch",DS15&gt;'[2]NonRes - Report'!$K$12),(('[2]NonRes - Report'!$K$12-'[2]NonRes - Report'!$K$10)/'[2]NonRes - Report'!$I$22*'[2]NonRes - Report'!$E$12),IF(AND($B15="3-inch",DS15&gt;'[2]NonRes - Report'!$L$12),(('[2]NonRes - Report'!$L$12-'[2]NonRes - Report'!$L$10)/'[2]NonRes - Report'!$I$22*'[2]NonRes - Report'!$E$12),IF(AND($B15="4-inch",DS15&gt;'[2]NonRes - Report'!$M$12),(('[2]NonRes - Report'!$M$12-'[2]NonRes - Report'!$M$10)/'[2]NonRes - Report'!$I$22*'[2]NonRes - Report'!$E$12),IF(AND($B15="6-inch",DS15&gt;'[2]NonRes - Report'!$N$12),(('[2]NonRes - Report'!$N$12-'[2]NonRes - Report'!$N$10)/'[2]NonRes - Report'!$I$22*'[2]NonRes - Report'!$E$12),BK15/'[2]NonRes - Report'!$I$22*'[2]NonRes - Report'!$E$12)))))))</f>
        <v>0</v>
      </c>
      <c r="BX15" s="40">
        <f>IF(AND($B15="3/4-inch",DT15&gt;'[2]NonRes - Report'!$G$12),(('[2]NonRes - Report'!$G$12-'[2]NonRes - Report'!$G$10)/'[2]NonRes - Report'!$I$22*'[2]NonRes - Report'!$E$12),IF(AND($B15="1-inch",DT15&gt;'[2]NonRes - Report'!$I$12),(('[2]NonRes - Report'!$I$12-'[2]NonRes - Report'!$I$10)/'[2]NonRes - Report'!$I$22*'[2]NonRes - Report'!$E$12),IF(AND($B15="1 1/2-inch",DT15&gt;'[2]NonRes - Report'!$J$12),(('[2]NonRes - Report'!$J$12-'[2]NonRes - Report'!$J$10)/'[2]NonRes - Report'!$I$22*'[2]NonRes - Report'!$E$12),IF(AND($B15="2-inch",DT15&gt;'[2]NonRes - Report'!$K$12),(('[2]NonRes - Report'!$K$12-'[2]NonRes - Report'!$K$10)/'[2]NonRes - Report'!$I$22*'[2]NonRes - Report'!$E$12),IF(AND($B15="3-inch",DT15&gt;'[2]NonRes - Report'!$L$12),(('[2]NonRes - Report'!$L$12-'[2]NonRes - Report'!$L$10)/'[2]NonRes - Report'!$I$22*'[2]NonRes - Report'!$E$12),IF(AND($B15="4-inch",DT15&gt;'[2]NonRes - Report'!$M$12),(('[2]NonRes - Report'!$M$12-'[2]NonRes - Report'!$M$10)/'[2]NonRes - Report'!$I$22*'[2]NonRes - Report'!$E$12),IF(AND($B15="6-inch",DT15&gt;'[2]NonRes - Report'!$N$12),(('[2]NonRes - Report'!$N$12-'[2]NonRes - Report'!$N$10)/'[2]NonRes - Report'!$I$22*'[2]NonRes - Report'!$E$12),BL15/'[2]NonRes - Report'!$I$22*'[2]NonRes - Report'!$E$12)))))))</f>
        <v>0</v>
      </c>
      <c r="BY15" s="41">
        <f>IF(AND($B15="3/4-inch",DU15&gt;'[2]NonRes - Report'!$G$12),(('[2]NonRes - Report'!$G$12-'[2]NonRes - Report'!$G$10)/'[2]NonRes - Report'!$I$22*'[2]NonRes - Report'!$E$12),IF(AND($B15="1-inch",DU15&gt;'[2]NonRes - Report'!$I$12),(('[2]NonRes - Report'!$I$12-'[2]NonRes - Report'!$I$10)/'[2]NonRes - Report'!$I$22*'[2]NonRes - Report'!$E$12),IF(AND($B15="1 1/2-inch",DU15&gt;'[2]NonRes - Report'!$J$12),(('[2]NonRes - Report'!$J$12-'[2]NonRes - Report'!$J$10)/'[2]NonRes - Report'!$I$22*'[2]NonRes - Report'!$E$12),IF(AND($B15="2-inch",DU15&gt;'[2]NonRes - Report'!$K$12),(('[2]NonRes - Report'!$K$12-'[2]NonRes - Report'!$K$10)/'[2]NonRes - Report'!$I$22*'[2]NonRes - Report'!$E$12),IF(AND($B15="3-inch",DU15&gt;'[2]NonRes - Report'!$L$12),(('[2]NonRes - Report'!$L$12-'[2]NonRes - Report'!$L$10)/'[2]NonRes - Report'!$I$22*'[2]NonRes - Report'!$E$12),IF(AND($B15="4-inch",DU15&gt;'[2]NonRes - Report'!$M$12),(('[2]NonRes - Report'!$M$12-'[2]NonRes - Report'!$M$10)/'[2]NonRes - Report'!$I$22*'[2]NonRes - Report'!$E$12),IF(AND($B15="6-inch",DU15&gt;'[2]NonRes - Report'!$N$12),(('[2]NonRes - Report'!$N$12-'[2]NonRes - Report'!$N$10)/'[2]NonRes - Report'!$I$22*'[2]NonRes - Report'!$E$12),BM15/'[2]NonRes - Report'!$I$22*'[2]NonRes - Report'!$E$12)))))))</f>
        <v>0</v>
      </c>
      <c r="BZ15" s="38">
        <f>IF(AND($B15="3/4-inch",DJ15&gt;'[2]NonRes - Report'!$G$14),(DJ15-'[2]NonRes - Report'!$G$12),IF(AND($B15="3/4-inch",ABS(DJ15)&gt;'[2]NonRes - Report'!$G$14),(DJ15+'[2]NonRes - Report'!$G$12),IF(AND($B15="1-inch",DJ15&gt;'[2]NonRes - Report'!$I$14),(DJ15-'[2]NonRes - Report'!$I$12),IF(AND($B15="1-inch",ABS(DJ15)&gt;'[2]NonRes - Report'!$I$14),(DJ15+'[2]NonRes - Report'!$I$12),IF(AND($B15="1 1/2-inch",DJ15&gt;'[2]NonRes - Report'!$J$14),(DJ15-'[2]NonRes - Report'!$J$12),IF(AND($B15="1 1/2-inch",ABS(DJ15)&gt;'[2]NonRes - Report'!$J$14),(DJ15+'[2]NonRes - Report'!$J$12),IF(AND($B15="2-inch",DJ15&gt;'[2]NonRes - Report'!$K$14),(DJ15-'[2]NonRes - Report'!$K$12),IF(AND($B15="2-inch",ABS(DJ15)&gt;'[2]NonRes - Report'!$K$14),(DJ15+'[2]NonRes - Report'!$K$12),IF(AND($B15="3-inch",DJ15&gt;'[2]NonRes - Report'!$L$14),(DJ15-'[2]NonRes - Report'!$L$12),IF(AND($B15="3-inch",ABS(DJ15)&gt;'[2]NonRes - Report'!$L$14),(DJ15+'[2]NonRes - Report'!$L$12),IF(AND($B15="4-inch",DJ15&gt;'[2]NonRes - Report'!$M$14),(DJ15-'[2]NonRes - Report'!$M$12),IF(AND($B15="4-inch",ABS(DJ15)&gt;'[2]NonRes - Report'!$M$14),(DJ15+'[2]NonRes - Report'!$M$12),IF(AND($B15="6-inch",DJ15&gt;'[2]NonRes - Report'!$N$14),(DJ15-'[2]NonRes - Report'!$N$12),IF(AND($B15="6-inch",ABS(DJ15)&gt;'[2]NonRes - Report'!$N$14),(DJ15+'[2]NonRes - Report'!$N$12),0))))))))))))))</f>
        <v>0</v>
      </c>
      <c r="CA15" s="38">
        <f>IF(AND($B15="3/4-inch",DK15&gt;'[2]NonRes - Report'!$G$14),(DK15-'[2]NonRes - Report'!$G$12),IF(AND($B15="3/4-inch",ABS(DK15)&gt;'[2]NonRes - Report'!$G$14),(DK15+'[2]NonRes - Report'!$G$12),IF(AND($B15="1-inch",DK15&gt;'[2]NonRes - Report'!$I$14),(DK15-'[2]NonRes - Report'!$I$12),IF(AND($B15="1-inch",ABS(DK15)&gt;'[2]NonRes - Report'!$I$14),(DK15+'[2]NonRes - Report'!$I$12),IF(AND($B15="1 1/2-inch",DK15&gt;'[2]NonRes - Report'!$J$14),(DK15-'[2]NonRes - Report'!$J$12),IF(AND($B15="1 1/2-inch",ABS(DK15)&gt;'[2]NonRes - Report'!$J$14),(DK15+'[2]NonRes - Report'!$J$12),IF(AND($B15="2-inch",DK15&gt;'[2]NonRes - Report'!$K$14),(DK15-'[2]NonRes - Report'!$K$12),IF(AND($B15="2-inch",ABS(DK15)&gt;'[2]NonRes - Report'!$K$14),(DK15+'[2]NonRes - Report'!$K$12),IF(AND($B15="3-inch",DK15&gt;'[2]NonRes - Report'!$L$14),(DK15-'[2]NonRes - Report'!$L$12),IF(AND($B15="3-inch",ABS(DK15)&gt;'[2]NonRes - Report'!$L$14),(DK15+'[2]NonRes - Report'!$L$12),IF(AND($B15="4-inch",DK15&gt;'[2]NonRes - Report'!$M$14),(DK15-'[2]NonRes - Report'!$M$12),IF(AND($B15="4-inch",ABS(DK15)&gt;'[2]NonRes - Report'!$M$14),(DK15+'[2]NonRes - Report'!$M$12),IF(AND($B15="6-inch",DK15&gt;'[2]NonRes - Report'!$N$14),(DK15-'[2]NonRes - Report'!$N$12),IF(AND($B15="6-inch",ABS(DK15)&gt;'[2]NonRes - Report'!$N$14),(DK15+'[2]NonRes - Report'!$N$12),0))))))))))))))</f>
        <v>0</v>
      </c>
      <c r="CB15" s="38">
        <f>IF(AND($B15="3/4-inch",DL15&gt;'[2]NonRes - Report'!$G$14),(DL15-'[2]NonRes - Report'!$G$12),IF(AND($B15="3/4-inch",ABS(DL15)&gt;'[2]NonRes - Report'!$G$14),(DL15+'[2]NonRes - Report'!$G$12),IF(AND($B15="1-inch",DL15&gt;'[2]NonRes - Report'!$I$14),(DL15-'[2]NonRes - Report'!$I$12),IF(AND($B15="1-inch",ABS(DL15)&gt;'[2]NonRes - Report'!$I$14),(DL15+'[2]NonRes - Report'!$I$12),IF(AND($B15="1 1/2-inch",DL15&gt;'[2]NonRes - Report'!$J$14),(DL15-'[2]NonRes - Report'!$J$12),IF(AND($B15="1 1/2-inch",ABS(DL15)&gt;'[2]NonRes - Report'!$J$14),(DL15+'[2]NonRes - Report'!$J$12),IF(AND($B15="2-inch",DL15&gt;'[2]NonRes - Report'!$K$14),(DL15-'[2]NonRes - Report'!$K$12),IF(AND($B15="2-inch",ABS(DL15)&gt;'[2]NonRes - Report'!$K$14),(DL15+'[2]NonRes - Report'!$K$12),IF(AND($B15="3-inch",DL15&gt;'[2]NonRes - Report'!$L$14),(DL15-'[2]NonRes - Report'!$L$12),IF(AND($B15="3-inch",ABS(DL15)&gt;'[2]NonRes - Report'!$L$14),(DL15+'[2]NonRes - Report'!$L$12),IF(AND($B15="4-inch",DL15&gt;'[2]NonRes - Report'!$M$14),(DL15-'[2]NonRes - Report'!$M$12),IF(AND($B15="4-inch",ABS(DL15)&gt;'[2]NonRes - Report'!$M$14),(DL15+'[2]NonRes - Report'!$M$12),IF(AND($B15="6-inch",DL15&gt;'[2]NonRes - Report'!$N$14),(DL15-'[2]NonRes - Report'!$N$12),IF(AND($B15="6-inch",ABS(DL15)&gt;'[2]NonRes - Report'!$N$14),(DL15+'[2]NonRes - Report'!$N$12),0))))))))))))))</f>
        <v>0</v>
      </c>
      <c r="CC15" s="38">
        <f>IF(AND($B15="3/4-inch",DM15&gt;'[2]NonRes - Report'!$G$14),(DM15-'[2]NonRes - Report'!$G$12),IF(AND($B15="3/4-inch",ABS(DM15)&gt;'[2]NonRes - Report'!$G$14),(DM15+'[2]NonRes - Report'!$G$12),IF(AND($B15="1-inch",DM15&gt;'[2]NonRes - Report'!$I$14),(DM15-'[2]NonRes - Report'!$I$12),IF(AND($B15="1-inch",ABS(DM15)&gt;'[2]NonRes - Report'!$I$14),(DM15+'[2]NonRes - Report'!$I$12),IF(AND($B15="1 1/2-inch",DM15&gt;'[2]NonRes - Report'!$J$14),(DM15-'[2]NonRes - Report'!$J$12),IF(AND($B15="1 1/2-inch",ABS(DM15)&gt;'[2]NonRes - Report'!$J$14),(DM15+'[2]NonRes - Report'!$J$12),IF(AND($B15="2-inch",DM15&gt;'[2]NonRes - Report'!$K$14),(DM15-'[2]NonRes - Report'!$K$12),IF(AND($B15="2-inch",ABS(DM15)&gt;'[2]NonRes - Report'!$K$14),(DM15+'[2]NonRes - Report'!$K$12),IF(AND($B15="3-inch",DM15&gt;'[2]NonRes - Report'!$L$14),(DM15-'[2]NonRes - Report'!$L$12),IF(AND($B15="3-inch",ABS(DM15)&gt;'[2]NonRes - Report'!$L$14),(DM15+'[2]NonRes - Report'!$L$12),IF(AND($B15="4-inch",DM15&gt;'[2]NonRes - Report'!$M$14),(DM15-'[2]NonRes - Report'!$M$12),IF(AND($B15="4-inch",ABS(DM15)&gt;'[2]NonRes - Report'!$M$14),(DM15+'[2]NonRes - Report'!$M$12),IF(AND($B15="6-inch",DM15&gt;'[2]NonRes - Report'!$N$14),(DM15-'[2]NonRes - Report'!$N$12),IF(AND($B15="6-inch",ABS(DM15)&gt;'[2]NonRes - Report'!$N$14),(DM15+'[2]NonRes - Report'!$N$12),0))))))))))))))</f>
        <v>0</v>
      </c>
      <c r="CD15" s="38">
        <f>IF(AND($B15="3/4-inch",DN15&gt;'[2]NonRes - Report'!$G$14),(DN15-'[2]NonRes - Report'!$G$12),IF(AND($B15="3/4-inch",ABS(DN15)&gt;'[2]NonRes - Report'!$G$14),(DN15+'[2]NonRes - Report'!$G$12),IF(AND($B15="1-inch",DN15&gt;'[2]NonRes - Report'!$I$14),(DN15-'[2]NonRes - Report'!$I$12),IF(AND($B15="1-inch",ABS(DN15)&gt;'[2]NonRes - Report'!$I$14),(DN15+'[2]NonRes - Report'!$I$12),IF(AND($B15="1 1/2-inch",DN15&gt;'[2]NonRes - Report'!$J$14),(DN15-'[2]NonRes - Report'!$J$12),IF(AND($B15="1 1/2-inch",ABS(DN15)&gt;'[2]NonRes - Report'!$J$14),(DN15+'[2]NonRes - Report'!$J$12),IF(AND($B15="2-inch",DN15&gt;'[2]NonRes - Report'!$K$14),(DN15-'[2]NonRes - Report'!$K$12),IF(AND($B15="2-inch",ABS(DN15)&gt;'[2]NonRes - Report'!$K$14),(DN15+'[2]NonRes - Report'!$K$12),IF(AND($B15="3-inch",DN15&gt;'[2]NonRes - Report'!$L$14),(DN15-'[2]NonRes - Report'!$L$12),IF(AND($B15="3-inch",ABS(DN15)&gt;'[2]NonRes - Report'!$L$14),(DN15+'[2]NonRes - Report'!$L$12),IF(AND($B15="4-inch",DN15&gt;'[2]NonRes - Report'!$M$14),(DN15-'[2]NonRes - Report'!$M$12),IF(AND($B15="4-inch",ABS(DN15)&gt;'[2]NonRes - Report'!$M$14),(DN15+'[2]NonRes - Report'!$M$12),IF(AND($B15="6-inch",DN15&gt;'[2]NonRes - Report'!$N$14),(DN15-'[2]NonRes - Report'!$N$12),IF(AND($B15="6-inch",ABS(DN15)&gt;'[2]NonRes - Report'!$N$14),(DN15+'[2]NonRes - Report'!$N$12),0))))))))))))))</f>
        <v>0</v>
      </c>
      <c r="CE15" s="38">
        <f>IF(AND($B15="3/4-inch",DO15&gt;'[2]NonRes - Report'!$G$14),(DO15-'[2]NonRes - Report'!$G$12),IF(AND($B15="3/4-inch",ABS(DO15)&gt;'[2]NonRes - Report'!$G$14),(DO15+'[2]NonRes - Report'!$G$12),IF(AND($B15="1-inch",DO15&gt;'[2]NonRes - Report'!$I$14),(DO15-'[2]NonRes - Report'!$I$12),IF(AND($B15="1-inch",ABS(DO15)&gt;'[2]NonRes - Report'!$I$14),(DO15+'[2]NonRes - Report'!$I$12),IF(AND($B15="1 1/2-inch",DO15&gt;'[2]NonRes - Report'!$J$14),(DO15-'[2]NonRes - Report'!$J$12),IF(AND($B15="1 1/2-inch",ABS(DO15)&gt;'[2]NonRes - Report'!$J$14),(DO15+'[2]NonRes - Report'!$J$12),IF(AND($B15="2-inch",DO15&gt;'[2]NonRes - Report'!$K$14),(DO15-'[2]NonRes - Report'!$K$12),IF(AND($B15="2-inch",ABS(DO15)&gt;'[2]NonRes - Report'!$K$14),(DO15+'[2]NonRes - Report'!$K$12),IF(AND($B15="3-inch",DO15&gt;'[2]NonRes - Report'!$L$14),(DO15-'[2]NonRes - Report'!$L$12),IF(AND($B15="3-inch",ABS(DO15)&gt;'[2]NonRes - Report'!$L$14),(DO15+'[2]NonRes - Report'!$L$12),IF(AND($B15="4-inch",DO15&gt;'[2]NonRes - Report'!$M$14),(DO15-'[2]NonRes - Report'!$M$12),IF(AND($B15="4-inch",ABS(DO15)&gt;'[2]NonRes - Report'!$M$14),(DO15+'[2]NonRes - Report'!$M$12),IF(AND($B15="6-inch",DO15&gt;'[2]NonRes - Report'!$N$14),(DO15-'[2]NonRes - Report'!$N$12),IF(AND($B15="6-inch",ABS(DO15)&gt;'[2]NonRes - Report'!$N$14),(DO15+'[2]NonRes - Report'!$N$12),0))))))))))))))</f>
        <v>0</v>
      </c>
      <c r="CF15" s="38">
        <f>IF(AND($B15="3/4-inch",DP15&gt;'[2]NonRes - Report'!$G$14),(DP15-'[2]NonRes - Report'!$G$12),IF(AND($B15="3/4-inch",ABS(DP15)&gt;'[2]NonRes - Report'!$G$14),(DP15+'[2]NonRes - Report'!$G$12),IF(AND($B15="1-inch",DP15&gt;'[2]NonRes - Report'!$I$14),(DP15-'[2]NonRes - Report'!$I$12),IF(AND($B15="1-inch",ABS(DP15)&gt;'[2]NonRes - Report'!$I$14),(DP15+'[2]NonRes - Report'!$I$12),IF(AND($B15="1 1/2-inch",DP15&gt;'[2]NonRes - Report'!$J$14),(DP15-'[2]NonRes - Report'!$J$12),IF(AND($B15="1 1/2-inch",ABS(DP15)&gt;'[2]NonRes - Report'!$J$14),(DP15+'[2]NonRes - Report'!$J$12),IF(AND($B15="2-inch",DP15&gt;'[2]NonRes - Report'!$K$14),(DP15-'[2]NonRes - Report'!$K$12),IF(AND($B15="2-inch",ABS(DP15)&gt;'[2]NonRes - Report'!$K$14),(DP15+'[2]NonRes - Report'!$K$12),IF(AND($B15="3-inch",DP15&gt;'[2]NonRes - Report'!$L$14),(DP15-'[2]NonRes - Report'!$L$12),IF(AND($B15="3-inch",ABS(DP15)&gt;'[2]NonRes - Report'!$L$14),(DP15+'[2]NonRes - Report'!$L$12),IF(AND($B15="4-inch",DP15&gt;'[2]NonRes - Report'!$M$14),(DP15-'[2]NonRes - Report'!$M$12),IF(AND($B15="4-inch",ABS(DP15)&gt;'[2]NonRes - Report'!$M$14),(DP15+'[2]NonRes - Report'!$M$12),IF(AND($B15="6-inch",DP15&gt;'[2]NonRes - Report'!$N$14),(DP15-'[2]NonRes - Report'!$N$12),IF(AND($B15="6-inch",ABS(DP15)&gt;'[2]NonRes - Report'!$N$14),(DP15+'[2]NonRes - Report'!$N$12),0))))))))))))))</f>
        <v>0</v>
      </c>
      <c r="CG15" s="38">
        <f>IF(AND($B15="3/4-inch",DQ15&gt;'[2]NonRes - Report'!$G$14),(DQ15-'[2]NonRes - Report'!$G$12),IF(AND($B15="3/4-inch",ABS(DQ15)&gt;'[2]NonRes - Report'!$G$14),(DQ15+'[2]NonRes - Report'!$G$12),IF(AND($B15="1-inch",DQ15&gt;'[2]NonRes - Report'!$I$14),(DQ15-'[2]NonRes - Report'!$I$12),IF(AND($B15="1-inch",ABS(DQ15)&gt;'[2]NonRes - Report'!$I$14),(DQ15+'[2]NonRes - Report'!$I$12),IF(AND($B15="1 1/2-inch",DQ15&gt;'[2]NonRes - Report'!$J$14),(DQ15-'[2]NonRes - Report'!$J$12),IF(AND($B15="1 1/2-inch",ABS(DQ15)&gt;'[2]NonRes - Report'!$J$14),(DQ15+'[2]NonRes - Report'!$J$12),IF(AND($B15="2-inch",DQ15&gt;'[2]NonRes - Report'!$K$14),(DQ15-'[2]NonRes - Report'!$K$12),IF(AND($B15="2-inch",ABS(DQ15)&gt;'[2]NonRes - Report'!$K$14),(DQ15+'[2]NonRes - Report'!$K$12),IF(AND($B15="3-inch",DQ15&gt;'[2]NonRes - Report'!$L$14),(DQ15-'[2]NonRes - Report'!$L$12),IF(AND($B15="3-inch",ABS(DQ15)&gt;'[2]NonRes - Report'!$L$14),(DQ15+'[2]NonRes - Report'!$L$12),IF(AND($B15="4-inch",DQ15&gt;'[2]NonRes - Report'!$M$14),(DQ15-'[2]NonRes - Report'!$M$12),IF(AND($B15="4-inch",ABS(DQ15)&gt;'[2]NonRes - Report'!$M$14),(DQ15+'[2]NonRes - Report'!$M$12),IF(AND($B15="6-inch",DQ15&gt;'[2]NonRes - Report'!$N$14),(DQ15-'[2]NonRes - Report'!$N$12),IF(AND($B15="6-inch",ABS(DQ15)&gt;'[2]NonRes - Report'!$N$14),(DQ15+'[2]NonRes - Report'!$N$12),0))))))))))))))</f>
        <v>0</v>
      </c>
      <c r="CH15" s="38">
        <f>IF(AND($B15="3/4-inch",DR15&gt;'[2]NonRes - Report'!$G$14),(DR15-'[2]NonRes - Report'!$G$12),IF(AND($B15="3/4-inch",ABS(DR15)&gt;'[2]NonRes - Report'!$G$14),(DR15+'[2]NonRes - Report'!$G$12),IF(AND($B15="1-inch",DR15&gt;'[2]NonRes - Report'!$I$14),(DR15-'[2]NonRes - Report'!$I$12),IF(AND($B15="1-inch",ABS(DR15)&gt;'[2]NonRes - Report'!$I$14),(DR15+'[2]NonRes - Report'!$I$12),IF(AND($B15="1 1/2-inch",DR15&gt;'[2]NonRes - Report'!$J$14),(DR15-'[2]NonRes - Report'!$J$12),IF(AND($B15="1 1/2-inch",ABS(DR15)&gt;'[2]NonRes - Report'!$J$14),(DR15+'[2]NonRes - Report'!$J$12),IF(AND($B15="2-inch",DR15&gt;'[2]NonRes - Report'!$K$14),(DR15-'[2]NonRes - Report'!$K$12),IF(AND($B15="2-inch",ABS(DR15)&gt;'[2]NonRes - Report'!$K$14),(DR15+'[2]NonRes - Report'!$K$12),IF(AND($B15="3-inch",DR15&gt;'[2]NonRes - Report'!$L$14),(DR15-'[2]NonRes - Report'!$L$12),IF(AND($B15="3-inch",ABS(DR15)&gt;'[2]NonRes - Report'!$L$14),(DR15+'[2]NonRes - Report'!$L$12),IF(AND($B15="4-inch",DR15&gt;'[2]NonRes - Report'!$M$14),(DR15-'[2]NonRes - Report'!$M$12),IF(AND($B15="4-inch",ABS(DR15)&gt;'[2]NonRes - Report'!$M$14),(DR15+'[2]NonRes - Report'!$M$12),IF(AND($B15="6-inch",DR15&gt;'[2]NonRes - Report'!$N$14),(DR15-'[2]NonRes - Report'!$N$12),IF(AND($B15="6-inch",ABS(DR15)&gt;'[2]NonRes - Report'!$N$14),(DR15+'[2]NonRes - Report'!$N$12),0))))))))))))))</f>
        <v>0</v>
      </c>
      <c r="CI15" s="38">
        <f>IF(AND($B15="3/4-inch",DS15&gt;'[2]NonRes - Report'!$G$14),(DS15-'[2]NonRes - Report'!$G$12),IF(AND($B15="3/4-inch",ABS(DS15)&gt;'[2]NonRes - Report'!$G$14),(DS15+'[2]NonRes - Report'!$G$12),IF(AND($B15="1-inch",DS15&gt;'[2]NonRes - Report'!$I$14),(DS15-'[2]NonRes - Report'!$I$12),IF(AND($B15="1-inch",ABS(DS15)&gt;'[2]NonRes - Report'!$I$14),(DS15+'[2]NonRes - Report'!$I$12),IF(AND($B15="1 1/2-inch",DS15&gt;'[2]NonRes - Report'!$J$14),(DS15-'[2]NonRes - Report'!$J$12),IF(AND($B15="1 1/2-inch",ABS(DS15)&gt;'[2]NonRes - Report'!$J$14),(DS15+'[2]NonRes - Report'!$J$12),IF(AND($B15="2-inch",DS15&gt;'[2]NonRes - Report'!$K$14),(DS15-'[2]NonRes - Report'!$K$12),IF(AND($B15="2-inch",ABS(DS15)&gt;'[2]NonRes - Report'!$K$14),(DS15+'[2]NonRes - Report'!$K$12),IF(AND($B15="3-inch",DS15&gt;'[2]NonRes - Report'!$L$14),(DS15-'[2]NonRes - Report'!$L$12),IF(AND($B15="3-inch",ABS(DS15)&gt;'[2]NonRes - Report'!$L$14),(DS15+'[2]NonRes - Report'!$L$12),IF(AND($B15="4-inch",DS15&gt;'[2]NonRes - Report'!$M$14),(DS15-'[2]NonRes - Report'!$M$12),IF(AND($B15="4-inch",ABS(DS15)&gt;'[2]NonRes - Report'!$M$14),(DS15+'[2]NonRes - Report'!$M$12),IF(AND($B15="6-inch",DS15&gt;'[2]NonRes - Report'!$N$14),(DS15-'[2]NonRes - Report'!$N$12),IF(AND($B15="6-inch",ABS(DS15)&gt;'[2]NonRes - Report'!$N$14),(DS15+'[2]NonRes - Report'!$N$12),0))))))))))))))</f>
        <v>0</v>
      </c>
      <c r="CJ15" s="38">
        <f>IF(AND($B15="3/4-inch",DT15&gt;'[2]NonRes - Report'!$G$14),(DT15-'[2]NonRes - Report'!$G$12),IF(AND($B15="3/4-inch",ABS(DT15)&gt;'[2]NonRes - Report'!$G$14),(DT15+'[2]NonRes - Report'!$G$12),IF(AND($B15="1-inch",DT15&gt;'[2]NonRes - Report'!$I$14),(DT15-'[2]NonRes - Report'!$I$12),IF(AND($B15="1-inch",ABS(DT15)&gt;'[2]NonRes - Report'!$I$14),(DT15+'[2]NonRes - Report'!$I$12),IF(AND($B15="1 1/2-inch",DT15&gt;'[2]NonRes - Report'!$J$14),(DT15-'[2]NonRes - Report'!$J$12),IF(AND($B15="1 1/2-inch",ABS(DT15)&gt;'[2]NonRes - Report'!$J$14),(DT15+'[2]NonRes - Report'!$J$12),IF(AND($B15="2-inch",DT15&gt;'[2]NonRes - Report'!$K$14),(DT15-'[2]NonRes - Report'!$K$12),IF(AND($B15="2-inch",ABS(DT15)&gt;'[2]NonRes - Report'!$K$14),(DT15+'[2]NonRes - Report'!$K$12),IF(AND($B15="3-inch",DT15&gt;'[2]NonRes - Report'!$L$14),(DT15-'[2]NonRes - Report'!$L$12),IF(AND($B15="3-inch",ABS(DT15)&gt;'[2]NonRes - Report'!$L$14),(DT15+'[2]NonRes - Report'!$L$12),IF(AND($B15="4-inch",DT15&gt;'[2]NonRes - Report'!$M$14),(DT15-'[2]NonRes - Report'!$M$12),IF(AND($B15="4-inch",ABS(DT15)&gt;'[2]NonRes - Report'!$M$14),(DT15+'[2]NonRes - Report'!$M$12),IF(AND($B15="6-inch",DT15&gt;'[2]NonRes - Report'!$N$14),(DT15-'[2]NonRes - Report'!$N$12),IF(AND($B15="6-inch",ABS(DT15)&gt;'[2]NonRes - Report'!$N$14),(DT15+'[2]NonRes - Report'!$N$12),0))))))))))))))</f>
        <v>0</v>
      </c>
      <c r="CK15" s="39">
        <f>IF(AND($B15="3/4-inch",DU15&gt;'[2]NonRes - Report'!$G$14),(DU15-'[2]NonRes - Report'!$G$12),IF(AND($B15="3/4-inch",ABS(DU15)&gt;'[2]NonRes - Report'!$G$14),(DU15+'[2]NonRes - Report'!$G$12),IF(AND($B15="1-inch",DU15&gt;'[2]NonRes - Report'!$I$14),(DU15-'[2]NonRes - Report'!$I$12),IF(AND($B15="1-inch",ABS(DU15)&gt;'[2]NonRes - Report'!$I$14),(DU15+'[2]NonRes - Report'!$I$12),IF(AND($B15="1 1/2-inch",DU15&gt;'[2]NonRes - Report'!$J$14),(DU15-'[2]NonRes - Report'!$J$12),IF(AND($B15="1 1/2-inch",ABS(DU15)&gt;'[2]NonRes - Report'!$J$14),(DU15+'[2]NonRes - Report'!$J$12),IF(AND($B15="2-inch",DU15&gt;'[2]NonRes - Report'!$K$14),(DU15-'[2]NonRes - Report'!$K$12),IF(AND($B15="2-inch",ABS(DU15)&gt;'[2]NonRes - Report'!$K$14),(DU15+'[2]NonRes - Report'!$K$12),IF(AND($B15="3-inch",DU15&gt;'[2]NonRes - Report'!$L$14),(DU15-'[2]NonRes - Report'!$L$12),IF(AND($B15="3-inch",ABS(DU15)&gt;'[2]NonRes - Report'!$L$14),(DU15+'[2]NonRes - Report'!$L$12),IF(AND($B15="4-inch",DU15&gt;'[2]NonRes - Report'!$M$14),(DU15-'[2]NonRes - Report'!$M$12),IF(AND($B15="4-inch",ABS(DU15)&gt;'[2]NonRes - Report'!$M$14),(DU15+'[2]NonRes - Report'!$M$12),IF(AND($B15="6-inch",DU15&gt;'[2]NonRes - Report'!$N$14),(DU15-'[2]NonRes - Report'!$N$12),IF(AND($B15="6-inch",ABS(DU15)&gt;'[2]NonRes - Report'!$N$14),(DU15+'[2]NonRes - Report'!$N$12),0))))))))))))))</f>
        <v>0</v>
      </c>
      <c r="CL15" s="40">
        <f>IF(AND(BZ15&lt;1, ABS(BZ15)&lt;1),0,BZ15/'[2]NonRes - Report'!$I$22*'[2]NonRes - Report'!$E$14)</f>
        <v>0</v>
      </c>
      <c r="CM15" s="40">
        <f>IF(AND(CA15&lt;1, ABS(CA15)&lt;1),0,CA15/'[2]NonRes - Report'!$I$22*'[2]NonRes - Report'!$E$14)</f>
        <v>0</v>
      </c>
      <c r="CN15" s="40">
        <f>IF(AND(CB15&lt;1, ABS(CB15)&lt;1),0,CB15/'[2]NonRes - Report'!$I$22*'[2]NonRes - Report'!$E$14)</f>
        <v>0</v>
      </c>
      <c r="CO15" s="40">
        <f>IF(AND(CC15&lt;1, ABS(CC15)&lt;1),0,CC15/'[2]NonRes - Report'!$I$22*'[2]NonRes - Report'!$E$14)</f>
        <v>0</v>
      </c>
      <c r="CP15" s="40">
        <f>IF(AND(CD15&lt;1, ABS(CD15)&lt;1),0,CD15/'[2]NonRes - Report'!$I$22*'[2]NonRes - Report'!$E$14)</f>
        <v>0</v>
      </c>
      <c r="CQ15" s="40">
        <f>IF(AND(CE15&lt;1, ABS(CE15)&lt;1),0,CE15/'[2]NonRes - Report'!$I$22*'[2]NonRes - Report'!$E$14)</f>
        <v>0</v>
      </c>
      <c r="CR15" s="40">
        <f>IF(AND(CF15&lt;1, ABS(CF15)&lt;1),0,CF15/'[2]NonRes - Report'!$I$22*'[2]NonRes - Report'!$E$14)</f>
        <v>0</v>
      </c>
      <c r="CS15" s="40">
        <f>IF(AND(CG15&lt;1, ABS(CG15)&lt;1),0,CG15/'[2]NonRes - Report'!$I$22*'[2]NonRes - Report'!$E$14)</f>
        <v>0</v>
      </c>
      <c r="CT15" s="40">
        <f>IF(AND(CH15&lt;1, ABS(CH15)&lt;1),0,CH15/'[2]NonRes - Report'!$I$22*'[2]NonRes - Report'!$E$14)</f>
        <v>0</v>
      </c>
      <c r="CU15" s="40">
        <f>IF(AND(CI15&lt;1, ABS(CI15)&lt;1),0,CI15/'[2]NonRes - Report'!$I$22*'[2]NonRes - Report'!$E$14)</f>
        <v>0</v>
      </c>
      <c r="CV15" s="40">
        <f>IF(AND(CJ15&lt;1, ABS(CJ15)&lt;1),0,CJ15/'[2]NonRes - Report'!$I$22*'[2]NonRes - Report'!$E$14)</f>
        <v>0</v>
      </c>
      <c r="CW15" s="41">
        <f>IF(AND(CK15&lt;1, ABS(CK15)&lt;1),0,CK15/'[2]NonRes - Report'!$I$22*'[2]NonRes - Report'!$E$14)</f>
        <v>0</v>
      </c>
      <c r="CX15" s="40">
        <f t="shared" si="2"/>
        <v>11.55</v>
      </c>
      <c r="CY15" s="40">
        <f t="shared" si="3"/>
        <v>12.4</v>
      </c>
      <c r="CZ15" s="40">
        <f t="shared" si="4"/>
        <v>11.55</v>
      </c>
      <c r="DA15" s="40">
        <f t="shared" si="5"/>
        <v>12.4</v>
      </c>
      <c r="DB15" s="40">
        <f t="shared" si="6"/>
        <v>11.55</v>
      </c>
      <c r="DC15" s="40">
        <f t="shared" si="7"/>
        <v>11.55</v>
      </c>
      <c r="DD15" s="40">
        <f t="shared" si="8"/>
        <v>12.4</v>
      </c>
      <c r="DE15" s="40">
        <f t="shared" si="9"/>
        <v>11.55</v>
      </c>
      <c r="DF15" s="40">
        <f t="shared" si="10"/>
        <v>12.4</v>
      </c>
      <c r="DG15" s="40">
        <f t="shared" si="11"/>
        <v>11.55</v>
      </c>
      <c r="DH15" s="40">
        <f t="shared" si="12"/>
        <v>11.55</v>
      </c>
      <c r="DI15" s="41">
        <f t="shared" si="13"/>
        <v>11.55</v>
      </c>
      <c r="DJ15" s="38">
        <f t="shared" si="14"/>
        <v>0</v>
      </c>
      <c r="DK15" s="38">
        <f t="shared" si="15"/>
        <v>100</v>
      </c>
      <c r="DL15" s="38">
        <f t="shared" si="16"/>
        <v>0</v>
      </c>
      <c r="DM15" s="38">
        <f t="shared" si="17"/>
        <v>100</v>
      </c>
      <c r="DN15" s="38">
        <f t="shared" si="18"/>
        <v>0</v>
      </c>
      <c r="DO15" s="38">
        <f t="shared" si="19"/>
        <v>0</v>
      </c>
      <c r="DP15" s="38">
        <f t="shared" si="20"/>
        <v>100</v>
      </c>
      <c r="DQ15" s="38">
        <f t="shared" si="21"/>
        <v>0</v>
      </c>
      <c r="DR15" s="38">
        <f t="shared" si="22"/>
        <v>100</v>
      </c>
      <c r="DS15" s="38">
        <f t="shared" si="23"/>
        <v>0</v>
      </c>
      <c r="DT15" s="38">
        <f t="shared" si="24"/>
        <v>0</v>
      </c>
      <c r="DU15" s="39">
        <f t="shared" si="25"/>
        <v>0</v>
      </c>
      <c r="DV15" s="38">
        <f>IF($B15="3/4-inch",'[2]NonRes - Report'!$G$9, IF($B15="1-inch",'[2]NonRes - Report'!$G$9*'[2]NonRes - Report'!$I$19,IF($B15="1 1/2-inch", '[2]NonRes - Report'!$G$9*'[2]NonRes - Report'!$J$19,IF($B15="2-inch",'[2]NonRes - Report'!$G$9*'[2]NonRes - Report'!$K$19,IF($B15="3-inch",'[2]NonRes - Report'!$G$9*'[2]NonRes - Report'!$L$19,IF($B15="4-inch",'[2]NonRes - Report'!$G$9*'[2]NonRes - Report'!$M$19,IF($B15="6-inch",'[2]NonRes - Report'!$G$9*'[2]NonRes - Report'!$N$19, 0)))))))</f>
        <v>0</v>
      </c>
      <c r="DW15" s="38">
        <f>IF($B15="3/4-inch",'[2]NonRes - Report'!$G$9, IF($B15="1-inch",'[2]NonRes - Report'!$G$9*'[2]NonRes - Report'!$I$19,IF($B15="1 1/2-inch", '[2]NonRes - Report'!$G$9*'[2]NonRes - Report'!$J$19,IF($B15="2-inch",'[2]NonRes - Report'!$G$9*'[2]NonRes - Report'!$K$19,IF($B15="3-inch",'[2]NonRes - Report'!$G$9*'[2]NonRes - Report'!$L$19,IF($B15="4-inch",'[2]NonRes - Report'!$G$9*'[2]NonRes - Report'!$M$19,IF($B15="6-inch",'[2]NonRes - Report'!$G$9*'[2]NonRes - Report'!$N$19, 0)))))))</f>
        <v>0</v>
      </c>
      <c r="DX15" s="38">
        <f>IF($B15="3/4-inch",'[2]NonRes - Report'!$G$9, IF($B15="1-inch",'[2]NonRes - Report'!$G$9*'[2]NonRes - Report'!$I$19,IF($B15="1 1/2-inch", '[2]NonRes - Report'!$G$9*'[2]NonRes - Report'!$J$19,IF($B15="2-inch",'[2]NonRes - Report'!$G$9*'[2]NonRes - Report'!$K$19,IF($B15="3-inch",'[2]NonRes - Report'!$G$9*'[2]NonRes - Report'!$L$19,IF($B15="4-inch",'[2]NonRes - Report'!$G$9*'[2]NonRes - Report'!$M$19,IF($B15="6-inch",'[2]NonRes - Report'!$G$9*'[2]NonRes - Report'!$N$19, 0)))))))</f>
        <v>0</v>
      </c>
      <c r="DY15" s="38">
        <f>IF($B15="3/4-inch",'[2]NonRes - Report'!$G$9, IF($B15="1-inch",'[2]NonRes - Report'!$G$9*'[2]NonRes - Report'!$I$19,IF($B15="1 1/2-inch", '[2]NonRes - Report'!$G$9*'[2]NonRes - Report'!$J$19,IF($B15="2-inch",'[2]NonRes - Report'!$G$9*'[2]NonRes - Report'!$K$19,IF($B15="3-inch",'[2]NonRes - Report'!$G$9*'[2]NonRes - Report'!$L$19,IF($B15="4-inch",'[2]NonRes - Report'!$G$9*'[2]NonRes - Report'!$M$19,IF($B15="6-inch",'[2]NonRes - Report'!$G$9*'[2]NonRes - Report'!$N$19, 0)))))))</f>
        <v>0</v>
      </c>
      <c r="DZ15" s="38">
        <f>IF($B15="3/4-inch",'[2]NonRes - Report'!$G$9, IF($B15="1-inch",'[2]NonRes - Report'!$G$9*'[2]NonRes - Report'!$I$19,IF($B15="1 1/2-inch", '[2]NonRes - Report'!$G$9*'[2]NonRes - Report'!$J$19,IF($B15="2-inch",'[2]NonRes - Report'!$G$9*'[2]NonRes - Report'!$K$19,IF($B15="3-inch",'[2]NonRes - Report'!$G$9*'[2]NonRes - Report'!$L$19,IF($B15="4-inch",'[2]NonRes - Report'!$G$9*'[2]NonRes - Report'!$M$19,IF($B15="6-inch",'[2]NonRes - Report'!$G$9*'[2]NonRes - Report'!$N$19, 0)))))))</f>
        <v>0</v>
      </c>
      <c r="EA15" s="38">
        <f>IF($B15="3/4-inch",'[2]NonRes - Report'!$G$9, IF($B15="1-inch",'[2]NonRes - Report'!$G$9*'[2]NonRes - Report'!$I$19,IF($B15="1 1/2-inch", '[2]NonRes - Report'!$G$9*'[2]NonRes - Report'!$J$19,IF($B15="2-inch",'[2]NonRes - Report'!$G$9*'[2]NonRes - Report'!$K$19,IF($B15="3-inch",'[2]NonRes - Report'!$G$9*'[2]NonRes - Report'!$L$19,IF($B15="4-inch",'[2]NonRes - Report'!$G$9*'[2]NonRes - Report'!$M$19,IF($B15="6-inch",'[2]NonRes - Report'!$G$9*'[2]NonRes - Report'!$N$19, 0)))))))</f>
        <v>0</v>
      </c>
      <c r="EB15" s="38">
        <f>IF($B15="3/4-inch",'[2]NonRes - Report'!$G$9, IF($B15="1-inch",'[2]NonRes - Report'!$G$9*'[2]NonRes - Report'!$I$19,IF($B15="1 1/2-inch", '[2]NonRes - Report'!$G$9*'[2]NonRes - Report'!$J$19,IF($B15="2-inch",'[2]NonRes - Report'!$G$9*'[2]NonRes - Report'!$K$19,IF($B15="3-inch",'[2]NonRes - Report'!$G$9*'[2]NonRes - Report'!$L$19,IF($B15="4-inch",'[2]NonRes - Report'!$G$9*'[2]NonRes - Report'!$M$19,IF($B15="6-inch",'[2]NonRes - Report'!$G$9*'[2]NonRes - Report'!$N$19, 0)))))))</f>
        <v>0</v>
      </c>
      <c r="EC15" s="38">
        <f>IF($B15="3/4-inch",'[2]NonRes - Report'!$G$9, IF($B15="1-inch",'[2]NonRes - Report'!$G$9*'[2]NonRes - Report'!$I$19,IF($B15="1 1/2-inch", '[2]NonRes - Report'!$G$9*'[2]NonRes - Report'!$J$19,IF($B15="2-inch",'[2]NonRes - Report'!$G$9*'[2]NonRes - Report'!$K$19,IF($B15="3-inch",'[2]NonRes - Report'!$G$9*'[2]NonRes - Report'!$L$19,IF($B15="4-inch",'[2]NonRes - Report'!$G$9*'[2]NonRes - Report'!$M$19,IF($B15="6-inch",'[2]NonRes - Report'!$G$9*'[2]NonRes - Report'!$N$19, 0)))))))</f>
        <v>0</v>
      </c>
      <c r="ED15" s="38">
        <f>IF($B15="3/4-inch",'[2]NonRes - Report'!$G$9, IF($B15="1-inch",'[2]NonRes - Report'!$G$9*'[2]NonRes - Report'!$I$19,IF($B15="1 1/2-inch", '[2]NonRes - Report'!$G$9*'[2]NonRes - Report'!$J$19,IF($B15="2-inch",'[2]NonRes - Report'!$G$9*'[2]NonRes - Report'!$K$19,IF($B15="3-inch",'[2]NonRes - Report'!$G$9*'[2]NonRes - Report'!$L$19,IF($B15="4-inch",'[2]NonRes - Report'!$G$9*'[2]NonRes - Report'!$M$19,IF($B15="6-inch",'[2]NonRes - Report'!$G$9*'[2]NonRes - Report'!$N$19, 0)))))))</f>
        <v>0</v>
      </c>
      <c r="EE15" s="38">
        <f>IF($B15="3/4-inch",'[2]NonRes - Report'!$G$9, IF($B15="1-inch",'[2]NonRes - Report'!$G$9*'[2]NonRes - Report'!$I$19,IF($B15="1 1/2-inch", '[2]NonRes - Report'!$G$9*'[2]NonRes - Report'!$J$19,IF($B15="2-inch",'[2]NonRes - Report'!$G$9*'[2]NonRes - Report'!$K$19,IF($B15="3-inch",'[2]NonRes - Report'!$G$9*'[2]NonRes - Report'!$L$19,IF($B15="4-inch",'[2]NonRes - Report'!$G$9*'[2]NonRes - Report'!$M$19,IF($B15="6-inch",'[2]NonRes - Report'!$G$9*'[2]NonRes - Report'!$N$19, 0)))))))</f>
        <v>0</v>
      </c>
      <c r="EF15" s="38">
        <f>IF($B15="3/4-inch",'[2]NonRes - Report'!$G$9, IF($B15="1-inch",'[2]NonRes - Report'!$G$9*'[2]NonRes - Report'!$I$19,IF($B15="1 1/2-inch", '[2]NonRes - Report'!$G$9*'[2]NonRes - Report'!$J$19,IF($B15="2-inch",'[2]NonRes - Report'!$G$9*'[2]NonRes - Report'!$K$19,IF($B15="3-inch",'[2]NonRes - Report'!$G$9*'[2]NonRes - Report'!$L$19,IF($B15="4-inch",'[2]NonRes - Report'!$G$9*'[2]NonRes - Report'!$M$19,IF($B15="6-inch",'[2]NonRes - Report'!$G$9*'[2]NonRes - Report'!$N$19, 0)))))))</f>
        <v>0</v>
      </c>
      <c r="EG15" s="39">
        <f>IF($B15="3/4-inch",'[2]NonRes - Report'!$G$9, IF($B15="1-inch",'[2]NonRes - Report'!$G$9*'[2]NonRes - Report'!$I$19,IF($B15="1 1/2-inch", '[2]NonRes - Report'!$G$9*'[2]NonRes - Report'!$J$19,IF($B15="2-inch",'[2]NonRes - Report'!$G$9*'[2]NonRes - Report'!$K$19,IF($B15="3-inch",'[2]NonRes - Report'!$G$9*'[2]NonRes - Report'!$L$19,IF($B15="4-inch",'[2]NonRes - Report'!$G$9*'[2]NonRes - Report'!$M$19,IF($B15="6-inch",'[2]NonRes - Report'!$G$9*'[2]NonRes - Report'!$N$19, 0)))))))</f>
        <v>0</v>
      </c>
      <c r="EH15" s="42"/>
      <c r="EI15" s="42"/>
      <c r="EJ15" s="42"/>
      <c r="EK15" s="42"/>
      <c r="EL15" s="42"/>
      <c r="EM15" s="42"/>
      <c r="EN15" s="42"/>
      <c r="EO15" s="42"/>
      <c r="EP15" s="42"/>
      <c r="EQ15" s="42"/>
      <c r="ER15" s="42"/>
      <c r="ES15" s="42"/>
    </row>
    <row r="16" spans="1:149" ht="15">
      <c r="A16" s="120" t="s">
        <v>79</v>
      </c>
      <c r="B16" s="34" t="str">
        <f>'[2]Input - NonRes'!A464</f>
        <v>3/4-inch</v>
      </c>
      <c r="C16" s="35">
        <f t="shared" si="0"/>
        <v>1197.75</v>
      </c>
      <c r="D16" s="36">
        <f t="shared" si="1"/>
        <v>60600</v>
      </c>
      <c r="E16" s="37">
        <f>IF('[2]NonRes - Report'!$K$22="Monthly",(AVERAGE(F16:Q16)),AVERAGE(F16,H16,J16,L16,N16,P16))</f>
        <v>5050</v>
      </c>
      <c r="F16" s="38">
        <f>IF('[2]Input - NonRes'!B464="", "", '[2]Input - NonRes'!B464)</f>
        <v>2200</v>
      </c>
      <c r="G16" s="38">
        <f>IF('[2]Input - NonRes'!C464="","",'[2]Input - NonRes'!C464)</f>
        <v>8400</v>
      </c>
      <c r="H16" s="38">
        <f>IF('[2]Input - NonRes'!D464="", "", '[2]Input - NonRes'!D464)</f>
        <v>5900</v>
      </c>
      <c r="I16" s="38">
        <f>IF('[2]Input - NonRes'!E464="", "", '[2]Input - NonRes'!E464)</f>
        <v>3000</v>
      </c>
      <c r="J16" s="38">
        <f>IF('[2]Input - NonRes'!F464="", "", '[2]Input - NonRes'!F464)</f>
        <v>8900</v>
      </c>
      <c r="K16" s="38">
        <f>IF('[2]Input - NonRes'!G464="", "", '[2]Input - NonRes'!G464)</f>
        <v>7200</v>
      </c>
      <c r="L16" s="38">
        <f>IF('[2]Input - NonRes'!H464="", "", '[2]Input - NonRes'!H464)</f>
        <v>900</v>
      </c>
      <c r="M16" s="38">
        <f>IF('[2]Input - NonRes'!I464="", "", '[2]Input - NonRes'!I464)</f>
        <v>400</v>
      </c>
      <c r="N16" s="38">
        <f>IF('[2]Input - NonRes'!J464="", "", '[2]Input - NonRes'!J464)</f>
        <v>3900</v>
      </c>
      <c r="O16" s="38">
        <f>IF('[2]Input - NonRes'!K464="", "", '[2]Input - NonRes'!K464)</f>
        <v>8200</v>
      </c>
      <c r="P16" s="38">
        <f>IF('[2]Input - NonRes'!L464="", "", '[2]Input - NonRes'!L464)</f>
        <v>6800</v>
      </c>
      <c r="Q16" s="39">
        <f>IF('[2]Input - NonRes'!M464="", "", '[2]Input - NonRes'!M464)</f>
        <v>4800</v>
      </c>
      <c r="R16" s="40">
        <f>IF(AND($B16="3/4-inch", NOT(F16=""),OR(F16&gt;=0, F16&lt;0)),'[2]NonRes - Report'!$E$9,IF(AND($B16="1-inch", NOT(F16=""),OR(F16&gt;=0, F16&lt;0)),'[2]NonRes - Report'!$I$9,IF(AND($B16="1 1/2-inch", NOT(F16=""),OR(F16&gt;=0, F16&lt;0)),'[2]NonRes - Report'!$J$9,IF(AND($B16="2-inch", NOT(F16=""),OR(F16&gt;=0, F16&lt;0)),'[2]NonRes - Report'!$K$9,IF(AND($B16="3-inch", NOT(F16=""),OR(F16&gt;=0, F16&lt;0)),'[2]NonRes - Report'!$L$9,IF(AND($B16="4-inch", NOT(F16=""),OR(F16&gt;=0, F16&lt;0)),'[2]NonRes - Report'!$M$9,IF(AND($B16="6-inch", NOT(F16=""),OR(F16&gt;=0, F16&lt;0)),'[2]NonRes - Report'!$N$9, 0)))))))</f>
        <v>11.55</v>
      </c>
      <c r="S16" s="40">
        <f>IF(AND($B16="3/4-inch", NOT(G16=""),OR(G16&gt;=0, G16&lt;0)),'[2]NonRes - Report'!$E$9,IF(AND($B16="1-inch", NOT(G16=""),OR(G16&gt;=0, G16&lt;0)),'[2]NonRes - Report'!$I$9,IF(AND($B16="1 1/2-inch", NOT(G16=""),OR(G16&gt;=0, G16&lt;0)),'[2]NonRes - Report'!$J$9,IF(AND($B16="2-inch", NOT(G16=""),OR(G16&gt;=0, G16&lt;0)),'[2]NonRes - Report'!$K$9,IF(AND($B16="3-inch", NOT(G16=""),OR(G16&gt;=0, G16&lt;0)),'[2]NonRes - Report'!$L$9,IF(AND($B16="4-inch", NOT(G16=""),OR(G16&gt;=0, G16&lt;0)),'[2]NonRes - Report'!$M$9,IF(AND($B16="6-inch", NOT(G16=""),OR(G16&gt;=0, G16&lt;0)),'[2]NonRes - Report'!$N$9, 0)))))))</f>
        <v>11.55</v>
      </c>
      <c r="T16" s="40">
        <f>IF(AND($B16="3/4-inch", NOT(H16=""),OR(H16&gt;=0, H16&lt;0)),'[2]NonRes - Report'!$E$9,IF(AND($B16="1-inch", NOT(H16=""),OR(H16&gt;=0, H16&lt;0)),'[2]NonRes - Report'!$I$9,IF(AND($B16="1 1/2-inch", NOT(H16=""),OR(H16&gt;=0, H16&lt;0)),'[2]NonRes - Report'!$J$9,IF(AND($B16="2-inch", NOT(H16=""),OR(H16&gt;=0, H16&lt;0)),'[2]NonRes - Report'!$K$9,IF(AND($B16="3-inch", NOT(H16=""),OR(H16&gt;=0, H16&lt;0)),'[2]NonRes - Report'!$L$9,IF(AND($B16="4-inch", NOT(H16=""),OR(H16&gt;=0, H16&lt;0)),'[2]NonRes - Report'!$M$9,IF(AND($B16="6-inch", NOT(H16=""),OR(H16&gt;=0, H16&lt;0)),'[2]NonRes - Report'!$N$9, 0)))))))</f>
        <v>11.55</v>
      </c>
      <c r="U16" s="40">
        <f>IF(AND($B16="3/4-inch", NOT(I16=""),OR(I16&gt;=0, I16&lt;0)),'[2]NonRes - Report'!$E$9,IF(AND($B16="1-inch", NOT(I16=""),OR(I16&gt;=0, I16&lt;0)),'[2]NonRes - Report'!$I$9,IF(AND($B16="1 1/2-inch", NOT(I16=""),OR(I16&gt;=0, I16&lt;0)),'[2]NonRes - Report'!$J$9,IF(AND($B16="2-inch", NOT(I16=""),OR(I16&gt;=0, I16&lt;0)),'[2]NonRes - Report'!$K$9,IF(AND($B16="3-inch", NOT(I16=""),OR(I16&gt;=0, I16&lt;0)),'[2]NonRes - Report'!$L$9,IF(AND($B16="4-inch", NOT(I16=""),OR(I16&gt;=0, I16&lt;0)),'[2]NonRes - Report'!$M$9,IF(AND($B16="6-inch", NOT(I16=""),OR(I16&gt;=0, I16&lt;0)),'[2]NonRes - Report'!$N$9, 0)))))))</f>
        <v>11.55</v>
      </c>
      <c r="V16" s="40">
        <f>IF(AND($B16="3/4-inch", NOT(J16=""),OR(J16&gt;=0, J16&lt;0)),'[2]NonRes - Report'!$E$9,IF(AND($B16="1-inch", NOT(J16=""),OR(J16&gt;=0, J16&lt;0)),'[2]NonRes - Report'!$I$9,IF(AND($B16="1 1/2-inch", NOT(J16=""),OR(J16&gt;=0, J16&lt;0)),'[2]NonRes - Report'!$J$9,IF(AND($B16="2-inch", NOT(J16=""),OR(J16&gt;=0, J16&lt;0)),'[2]NonRes - Report'!$K$9,IF(AND($B16="3-inch", NOT(J16=""),OR(J16&gt;=0, J16&lt;0)),'[2]NonRes - Report'!$L$9,IF(AND($B16="4-inch", NOT(J16=""),OR(J16&gt;=0, J16&lt;0)),'[2]NonRes - Report'!$M$9,IF(AND($B16="6-inch", NOT(J16=""),OR(J16&gt;=0, J16&lt;0)),'[2]NonRes - Report'!$N$9, 0)))))))</f>
        <v>11.55</v>
      </c>
      <c r="W16" s="40">
        <f>IF(AND($B16="3/4-inch", NOT(K16=""),OR(K16&gt;=0, K16&lt;0)),'[2]NonRes - Report'!$E$9,IF(AND($B16="1-inch", NOT(K16=""),OR(K16&gt;=0, K16&lt;0)),'[2]NonRes - Report'!$I$9,IF(AND($B16="1 1/2-inch", NOT(K16=""),OR(K16&gt;=0, K16&lt;0)),'[2]NonRes - Report'!$J$9,IF(AND($B16="2-inch", NOT(K16=""),OR(K16&gt;=0, K16&lt;0)),'[2]NonRes - Report'!$K$9,IF(AND($B16="3-inch", NOT(K16=""),OR(K16&gt;=0, K16&lt;0)),'[2]NonRes - Report'!$L$9,IF(AND($B16="4-inch", NOT(K16=""),OR(K16&gt;=0, K16&lt;0)),'[2]NonRes - Report'!$M$9,IF(AND($B16="6-inch", NOT(K16=""),OR(K16&gt;=0, K16&lt;0)),'[2]NonRes - Report'!$N$9, 0)))))))</f>
        <v>11.55</v>
      </c>
      <c r="X16" s="40">
        <f>IF(AND($B16="3/4-inch", NOT(L16=""),OR(L16&gt;=0, L16&lt;0)),'[2]NonRes - Report'!$E$9,IF(AND($B16="1-inch", NOT(L16=""),OR(L16&gt;=0, L16&lt;0)),'[2]NonRes - Report'!$I$9,IF(AND($B16="1 1/2-inch", NOT(L16=""),OR(L16&gt;=0, L16&lt;0)),'[2]NonRes - Report'!$J$9,IF(AND($B16="2-inch", NOT(L16=""),OR(L16&gt;=0, L16&lt;0)),'[2]NonRes - Report'!$K$9,IF(AND($B16="3-inch", NOT(L16=""),OR(L16&gt;=0, L16&lt;0)),'[2]NonRes - Report'!$L$9,IF(AND($B16="4-inch", NOT(L16=""),OR(L16&gt;=0, L16&lt;0)),'[2]NonRes - Report'!$M$9,IF(AND($B16="6-inch", NOT(L16=""),OR(L16&gt;=0, L16&lt;0)),'[2]NonRes - Report'!$N$9, 0)))))))</f>
        <v>11.55</v>
      </c>
      <c r="Y16" s="40">
        <f>IF(AND($B16="3/4-inch", NOT(M16=""),OR(M16&gt;=0, M16&lt;0)),'[2]NonRes - Report'!$E$9,IF(AND($B16="1-inch", NOT(M16=""),OR(M16&gt;=0, M16&lt;0)),'[2]NonRes - Report'!$I$9,IF(AND($B16="1 1/2-inch", NOT(M16=""),OR(M16&gt;=0, M16&lt;0)),'[2]NonRes - Report'!$J$9,IF(AND($B16="2-inch", NOT(M16=""),OR(M16&gt;=0, M16&lt;0)),'[2]NonRes - Report'!$K$9,IF(AND($B16="3-inch", NOT(M16=""),OR(M16&gt;=0, M16&lt;0)),'[2]NonRes - Report'!$L$9,IF(AND($B16="4-inch", NOT(M16=""),OR(M16&gt;=0, M16&lt;0)),'[2]NonRes - Report'!$M$9,IF(AND($B16="6-inch", NOT(M16=""),OR(M16&gt;=0, M16&lt;0)),'[2]NonRes - Report'!$N$9, 0)))))))</f>
        <v>11.55</v>
      </c>
      <c r="Z16" s="40">
        <f>IF(AND($B16="3/4-inch", NOT(N16=""),OR(N16&gt;=0, N16&lt;0)),'[2]NonRes - Report'!$E$9,IF(AND($B16="1-inch", NOT(N16=""),OR(N16&gt;=0, N16&lt;0)),'[2]NonRes - Report'!$I$9,IF(AND($B16="1 1/2-inch", NOT(N16=""),OR(N16&gt;=0, N16&lt;0)),'[2]NonRes - Report'!$J$9,IF(AND($B16="2-inch", NOT(N16=""),OR(N16&gt;=0, N16&lt;0)),'[2]NonRes - Report'!$K$9,IF(AND($B16="3-inch", NOT(N16=""),OR(N16&gt;=0, N16&lt;0)),'[2]NonRes - Report'!$L$9,IF(AND($B16="4-inch", NOT(N16=""),OR(N16&gt;=0, N16&lt;0)),'[2]NonRes - Report'!$M$9,IF(AND($B16="6-inch", NOT(N16=""),OR(N16&gt;=0, N16&lt;0)),'[2]NonRes - Report'!$N$9, 0)))))))</f>
        <v>11.55</v>
      </c>
      <c r="AA16" s="40">
        <f>IF(AND($B16="3/4-inch", NOT(O16=""),OR(O16&gt;=0, O16&lt;0)),'[2]NonRes - Report'!$E$9,IF(AND($B16="1-inch", NOT(O16=""),OR(O16&gt;=0, O16&lt;0)),'[2]NonRes - Report'!$I$9,IF(AND($B16="1 1/2-inch", NOT(O16=""),OR(O16&gt;=0, O16&lt;0)),'[2]NonRes - Report'!$J$9,IF(AND($B16="2-inch", NOT(O16=""),OR(O16&gt;=0, O16&lt;0)),'[2]NonRes - Report'!$K$9,IF(AND($B16="3-inch", NOT(O16=""),OR(O16&gt;=0, O16&lt;0)),'[2]NonRes - Report'!$L$9,IF(AND($B16="4-inch", NOT(O16=""),OR(O16&gt;=0, O16&lt;0)),'[2]NonRes - Report'!$M$9,IF(AND($B16="6-inch", NOT(O16=""),OR(O16&gt;=0, O16&lt;0)),'[2]NonRes - Report'!$N$9, 0)))))))</f>
        <v>11.55</v>
      </c>
      <c r="AB16" s="40">
        <f>IF(AND($B16="3/4-inch", NOT(P16=""),OR(P16&gt;=0, P16&lt;0)),'[2]NonRes - Report'!$E$9,IF(AND($B16="1-inch", NOT(P16=""),OR(P16&gt;=0, P16&lt;0)),'[2]NonRes - Report'!$I$9,IF(AND($B16="1 1/2-inch", NOT(P16=""),OR(P16&gt;=0, P16&lt;0)),'[2]NonRes - Report'!$J$9,IF(AND($B16="2-inch", NOT(P16=""),OR(P16&gt;=0, P16&lt;0)),'[2]NonRes - Report'!$K$9,IF(AND($B16="3-inch", NOT(P16=""),OR(P16&gt;=0, P16&lt;0)),'[2]NonRes - Report'!$L$9,IF(AND($B16="4-inch", NOT(P16=""),OR(P16&gt;=0, P16&lt;0)),'[2]NonRes - Report'!$M$9,IF(AND($B16="6-inch", NOT(P16=""),OR(P16&gt;=0, P16&lt;0)),'[2]NonRes - Report'!$N$9, 0)))))))</f>
        <v>11.55</v>
      </c>
      <c r="AC16" s="41">
        <f>IF(AND($B16="3/4-inch", NOT(Q16=""),OR(Q16&gt;=0, Q16&lt;0)),'[2]NonRes - Report'!$E$9,IF(AND($B16="1-inch", NOT(Q16=""),OR(Q16&gt;=0, Q16&lt;0)),'[2]NonRes - Report'!$I$9,IF(AND($B16="1 1/2-inch", NOT(Q16=""),OR(Q16&gt;=0, Q16&lt;0)),'[2]NonRes - Report'!$J$9,IF(AND($B16="2-inch", NOT(Q16=""),OR(Q16&gt;=0, Q16&lt;0)),'[2]NonRes - Report'!$K$9,IF(AND($B16="3-inch", NOT(Q16=""),OR(Q16&gt;=0, Q16&lt;0)),'[2]NonRes - Report'!$L$9,IF(AND($B16="4-inch", NOT(Q16=""),OR(Q16&gt;=0, Q16&lt;0)),'[2]NonRes - Report'!$M$9,IF(AND($B16="6-inch", NOT(Q16=""),OR(Q16&gt;=0, Q16&lt;0)),'[2]NonRes - Report'!$N$9, 0)))))))</f>
        <v>11.55</v>
      </c>
      <c r="AD16" s="38">
        <f>IF(AND($B16="3/4-inch",DJ16&gt;'[2]NonRes - Report'!$G$10),'[2]NonRes - Report'!$G$10,IF(AND($B16="3/4-inch",ABS(DJ16)&gt;'[2]NonRes - Report'!$G$10),-'[2]NonRes - Report'!$G$10,IF(AND($B16="1-inch",DJ16&gt;'[2]NonRes - Report'!$I$10),'[2]NonRes - Report'!$I$10,IF(AND($B16="1-inch",ABS(DJ16)&gt;'[2]NonRes - Report'!$I$10),-'[2]NonRes - Report'!$I$10,IF(AND($B16="1 1/2-inch",DJ16&gt;'[2]NonRes - Report'!$J$10),'[2]NonRes - Report'!$J$10,IF(AND($B16="1 1/2-inch",ABS(DJ16)&gt;'[2]NonRes - Report'!$J$10),-'[2]NonRes - Report'!$J$10,IF(AND($B16="2-inch",DJ16&gt;'[2]NonRes - Report'!$K$10),'[2]NonRes - Report'!$K$10,IF(AND($B16="2-inch",ABS(DJ16)&gt;'[2]NonRes - Report'!$K$10),-'[2]NonRes - Report'!$K$10,IF(AND($B16="3-inch",DJ16&gt;'[2]NonRes - Report'!$L$10),'[2]NonRes - Report'!$L$10,IF(AND($B16="3-inch",ABS(DJ16)&gt;'[2]NonRes - Report'!$L$10),-'[2]NonRes - Report'!$L$10,IF(AND($B16="4-inch",DJ16&gt;'[2]NonRes - Report'!$M$10),'[2]NonRes - Report'!$M$10,IF(AND($B16="4-inch",ABS(DJ16)&gt;'[2]NonRes - Report'!$M$10),-'[2]NonRes - Report'!$M$10,IF(AND($B16="6-inch",DJ16&gt;'[2]NonRes - Report'!$N$10),'[2]NonRes - Report'!$N$10,IF(AND($B16="6-inch",ABS(DJ16)&gt;'[2]NonRes - Report'!$N$10),-'[2]NonRes - Report'!$N$10,IF(DJ16&lt;0,-DJ16,DJ16)))))))))))))))</f>
        <v>600</v>
      </c>
      <c r="AE16" s="38">
        <f>IF(AND($B16="3/4-inch",DK16&gt;'[2]NonRes - Report'!$G$10),'[2]NonRes - Report'!$G$10,IF(AND($B16="3/4-inch",ABS(DK16)&gt;'[2]NonRes - Report'!$G$10),-'[2]NonRes - Report'!$G$10,IF(AND($B16="1-inch",DK16&gt;'[2]NonRes - Report'!$I$10),'[2]NonRes - Report'!$I$10,IF(AND($B16="1-inch",ABS(DK16)&gt;'[2]NonRes - Report'!$I$10),-'[2]NonRes - Report'!$I$10,IF(AND($B16="1 1/2-inch",DK16&gt;'[2]NonRes - Report'!$J$10),'[2]NonRes - Report'!$J$10,IF(AND($B16="1 1/2-inch",ABS(DK16)&gt;'[2]NonRes - Report'!$J$10),-'[2]NonRes - Report'!$J$10,IF(AND($B16="2-inch",DK16&gt;'[2]NonRes - Report'!$K$10),'[2]NonRes - Report'!$K$10,IF(AND($B16="2-inch",ABS(DK16)&gt;'[2]NonRes - Report'!$K$10),-'[2]NonRes - Report'!$K$10,IF(AND($B16="3-inch",DK16&gt;'[2]NonRes - Report'!$L$10),'[2]NonRes - Report'!$L$10,IF(AND($B16="3-inch",ABS(DK16)&gt;'[2]NonRes - Report'!$L$10),-'[2]NonRes - Report'!$L$10,IF(AND($B16="4-inch",DK16&gt;'[2]NonRes - Report'!$M$10),'[2]NonRes - Report'!$M$10,IF(AND($B16="4-inch",ABS(DK16)&gt;'[2]NonRes - Report'!$M$10),-'[2]NonRes - Report'!$M$10,IF(AND($B16="6-inch",DK16&gt;'[2]NonRes - Report'!$N$10),'[2]NonRes - Report'!$N$10,IF(AND($B16="6-inch",ABS(DK16)&gt;'[2]NonRes - Report'!$N$10),-'[2]NonRes - Report'!$N$10,IF(DK16&lt;0,-DK16,DK16)))))))))))))))</f>
        <v>600</v>
      </c>
      <c r="AF16" s="38">
        <f>IF(AND($B16="3/4-inch",DL16&gt;'[2]NonRes - Report'!$G$10),'[2]NonRes - Report'!$G$10,IF(AND($B16="3/4-inch",ABS(DL16)&gt;'[2]NonRes - Report'!$G$10),-'[2]NonRes - Report'!$G$10,IF(AND($B16="1-inch",DL16&gt;'[2]NonRes - Report'!$I$10),'[2]NonRes - Report'!$I$10,IF(AND($B16="1-inch",ABS(DL16)&gt;'[2]NonRes - Report'!$I$10),-'[2]NonRes - Report'!$I$10,IF(AND($B16="1 1/2-inch",DL16&gt;'[2]NonRes - Report'!$J$10),'[2]NonRes - Report'!$J$10,IF(AND($B16="1 1/2-inch",ABS(DL16)&gt;'[2]NonRes - Report'!$J$10),-'[2]NonRes - Report'!$J$10,IF(AND($B16="2-inch",DL16&gt;'[2]NonRes - Report'!$K$10),'[2]NonRes - Report'!$K$10,IF(AND($B16="2-inch",ABS(DL16)&gt;'[2]NonRes - Report'!$K$10),-'[2]NonRes - Report'!$K$10,IF(AND($B16="3-inch",DL16&gt;'[2]NonRes - Report'!$L$10),'[2]NonRes - Report'!$L$10,IF(AND($B16="3-inch",ABS(DL16)&gt;'[2]NonRes - Report'!$L$10),-'[2]NonRes - Report'!$L$10,IF(AND($B16="4-inch",DL16&gt;'[2]NonRes - Report'!$M$10),'[2]NonRes - Report'!$M$10,IF(AND($B16="4-inch",ABS(DL16)&gt;'[2]NonRes - Report'!$M$10),-'[2]NonRes - Report'!$M$10,IF(AND($B16="6-inch",DL16&gt;'[2]NonRes - Report'!$N$10),'[2]NonRes - Report'!$N$10,IF(AND($B16="6-inch",ABS(DL16)&gt;'[2]NonRes - Report'!$N$10),-'[2]NonRes - Report'!$N$10,IF(DL16&lt;0,-DL16,DL16)))))))))))))))</f>
        <v>600</v>
      </c>
      <c r="AG16" s="38">
        <f>IF(AND($B16="3/4-inch",DM16&gt;'[2]NonRes - Report'!$G$10),'[2]NonRes - Report'!$G$10,IF(AND($B16="3/4-inch",ABS(DM16)&gt;'[2]NonRes - Report'!$G$10),-'[2]NonRes - Report'!$G$10,IF(AND($B16="1-inch",DM16&gt;'[2]NonRes - Report'!$I$10),'[2]NonRes - Report'!$I$10,IF(AND($B16="1-inch",ABS(DM16)&gt;'[2]NonRes - Report'!$I$10),-'[2]NonRes - Report'!$I$10,IF(AND($B16="1 1/2-inch",DM16&gt;'[2]NonRes - Report'!$J$10),'[2]NonRes - Report'!$J$10,IF(AND($B16="1 1/2-inch",ABS(DM16)&gt;'[2]NonRes - Report'!$J$10),-'[2]NonRes - Report'!$J$10,IF(AND($B16="2-inch",DM16&gt;'[2]NonRes - Report'!$K$10),'[2]NonRes - Report'!$K$10,IF(AND($B16="2-inch",ABS(DM16)&gt;'[2]NonRes - Report'!$K$10),-'[2]NonRes - Report'!$K$10,IF(AND($B16="3-inch",DM16&gt;'[2]NonRes - Report'!$L$10),'[2]NonRes - Report'!$L$10,IF(AND($B16="3-inch",ABS(DM16)&gt;'[2]NonRes - Report'!$L$10),-'[2]NonRes - Report'!$L$10,IF(AND($B16="4-inch",DM16&gt;'[2]NonRes - Report'!$M$10),'[2]NonRes - Report'!$M$10,IF(AND($B16="4-inch",ABS(DM16)&gt;'[2]NonRes - Report'!$M$10),-'[2]NonRes - Report'!$M$10,IF(AND($B16="6-inch",DM16&gt;'[2]NonRes - Report'!$N$10),'[2]NonRes - Report'!$N$10,IF(AND($B16="6-inch",ABS(DM16)&gt;'[2]NonRes - Report'!$N$10),-'[2]NonRes - Report'!$N$10,IF(DM16&lt;0,-DM16,DM16)))))))))))))))</f>
        <v>600</v>
      </c>
      <c r="AH16" s="38">
        <f>IF(AND($B16="3/4-inch",DN16&gt;'[2]NonRes - Report'!$G$10),'[2]NonRes - Report'!$G$10,IF(AND($B16="3/4-inch",ABS(DN16)&gt;'[2]NonRes - Report'!$G$10),-'[2]NonRes - Report'!$G$10,IF(AND($B16="1-inch",DN16&gt;'[2]NonRes - Report'!$I$10),'[2]NonRes - Report'!$I$10,IF(AND($B16="1-inch",ABS(DN16)&gt;'[2]NonRes - Report'!$I$10),-'[2]NonRes - Report'!$I$10,IF(AND($B16="1 1/2-inch",DN16&gt;'[2]NonRes - Report'!$J$10),'[2]NonRes - Report'!$J$10,IF(AND($B16="1 1/2-inch",ABS(DN16)&gt;'[2]NonRes - Report'!$J$10),-'[2]NonRes - Report'!$J$10,IF(AND($B16="2-inch",DN16&gt;'[2]NonRes - Report'!$K$10),'[2]NonRes - Report'!$K$10,IF(AND($B16="2-inch",ABS(DN16)&gt;'[2]NonRes - Report'!$K$10),-'[2]NonRes - Report'!$K$10,IF(AND($B16="3-inch",DN16&gt;'[2]NonRes - Report'!$L$10),'[2]NonRes - Report'!$L$10,IF(AND($B16="3-inch",ABS(DN16)&gt;'[2]NonRes - Report'!$L$10),-'[2]NonRes - Report'!$L$10,IF(AND($B16="4-inch",DN16&gt;'[2]NonRes - Report'!$M$10),'[2]NonRes - Report'!$M$10,IF(AND($B16="4-inch",ABS(DN16)&gt;'[2]NonRes - Report'!$M$10),-'[2]NonRes - Report'!$M$10,IF(AND($B16="6-inch",DN16&gt;'[2]NonRes - Report'!$N$10),'[2]NonRes - Report'!$N$10,IF(AND($B16="6-inch",ABS(DN16)&gt;'[2]NonRes - Report'!$N$10),-'[2]NonRes - Report'!$N$10,IF(DN16&lt;0,-DN16,DN16)))))))))))))))</f>
        <v>600</v>
      </c>
      <c r="AI16" s="38">
        <f>IF(AND($B16="3/4-inch",DO16&gt;'[2]NonRes - Report'!$G$10),'[2]NonRes - Report'!$G$10,IF(AND($B16="3/4-inch",ABS(DO16)&gt;'[2]NonRes - Report'!$G$10),-'[2]NonRes - Report'!$G$10,IF(AND($B16="1-inch",DO16&gt;'[2]NonRes - Report'!$I$10),'[2]NonRes - Report'!$I$10,IF(AND($B16="1-inch",ABS(DO16)&gt;'[2]NonRes - Report'!$I$10),-'[2]NonRes - Report'!$I$10,IF(AND($B16="1 1/2-inch",DO16&gt;'[2]NonRes - Report'!$J$10),'[2]NonRes - Report'!$J$10,IF(AND($B16="1 1/2-inch",ABS(DO16)&gt;'[2]NonRes - Report'!$J$10),-'[2]NonRes - Report'!$J$10,IF(AND($B16="2-inch",DO16&gt;'[2]NonRes - Report'!$K$10),'[2]NonRes - Report'!$K$10,IF(AND($B16="2-inch",ABS(DO16)&gt;'[2]NonRes - Report'!$K$10),-'[2]NonRes - Report'!$K$10,IF(AND($B16="3-inch",DO16&gt;'[2]NonRes - Report'!$L$10),'[2]NonRes - Report'!$L$10,IF(AND($B16="3-inch",ABS(DO16)&gt;'[2]NonRes - Report'!$L$10),-'[2]NonRes - Report'!$L$10,IF(AND($B16="4-inch",DO16&gt;'[2]NonRes - Report'!$M$10),'[2]NonRes - Report'!$M$10,IF(AND($B16="4-inch",ABS(DO16)&gt;'[2]NonRes - Report'!$M$10),-'[2]NonRes - Report'!$M$10,IF(AND($B16="6-inch",DO16&gt;'[2]NonRes - Report'!$N$10),'[2]NonRes - Report'!$N$10,IF(AND($B16="6-inch",ABS(DO16)&gt;'[2]NonRes - Report'!$N$10),-'[2]NonRes - Report'!$N$10,IF(DO16&lt;0,-DO16,DO16)))))))))))))))</f>
        <v>600</v>
      </c>
      <c r="AJ16" s="38">
        <f>IF(AND($B16="3/4-inch",DP16&gt;'[2]NonRes - Report'!$G$10),'[2]NonRes - Report'!$G$10,IF(AND($B16="3/4-inch",ABS(DP16)&gt;'[2]NonRes - Report'!$G$10),-'[2]NonRes - Report'!$G$10,IF(AND($B16="1-inch",DP16&gt;'[2]NonRes - Report'!$I$10),'[2]NonRes - Report'!$I$10,IF(AND($B16="1-inch",ABS(DP16)&gt;'[2]NonRes - Report'!$I$10),-'[2]NonRes - Report'!$I$10,IF(AND($B16="1 1/2-inch",DP16&gt;'[2]NonRes - Report'!$J$10),'[2]NonRes - Report'!$J$10,IF(AND($B16="1 1/2-inch",ABS(DP16)&gt;'[2]NonRes - Report'!$J$10),-'[2]NonRes - Report'!$J$10,IF(AND($B16="2-inch",DP16&gt;'[2]NonRes - Report'!$K$10),'[2]NonRes - Report'!$K$10,IF(AND($B16="2-inch",ABS(DP16)&gt;'[2]NonRes - Report'!$K$10),-'[2]NonRes - Report'!$K$10,IF(AND($B16="3-inch",DP16&gt;'[2]NonRes - Report'!$L$10),'[2]NonRes - Report'!$L$10,IF(AND($B16="3-inch",ABS(DP16)&gt;'[2]NonRes - Report'!$L$10),-'[2]NonRes - Report'!$L$10,IF(AND($B16="4-inch",DP16&gt;'[2]NonRes - Report'!$M$10),'[2]NonRes - Report'!$M$10,IF(AND($B16="4-inch",ABS(DP16)&gt;'[2]NonRes - Report'!$M$10),-'[2]NonRes - Report'!$M$10,IF(AND($B16="6-inch",DP16&gt;'[2]NonRes - Report'!$N$10),'[2]NonRes - Report'!$N$10,IF(AND($B16="6-inch",ABS(DP16)&gt;'[2]NonRes - Report'!$N$10),-'[2]NonRes - Report'!$N$10,IF(DP16&lt;0,-DP16,DP16)))))))))))))))</f>
        <v>600</v>
      </c>
      <c r="AK16" s="38">
        <f>IF(AND($B16="3/4-inch",DQ16&gt;'[2]NonRes - Report'!$G$10),'[2]NonRes - Report'!$G$10,IF(AND($B16="3/4-inch",ABS(DQ16)&gt;'[2]NonRes - Report'!$G$10),-'[2]NonRes - Report'!$G$10,IF(AND($B16="1-inch",DQ16&gt;'[2]NonRes - Report'!$I$10),'[2]NonRes - Report'!$I$10,IF(AND($B16="1-inch",ABS(DQ16)&gt;'[2]NonRes - Report'!$I$10),-'[2]NonRes - Report'!$I$10,IF(AND($B16="1 1/2-inch",DQ16&gt;'[2]NonRes - Report'!$J$10),'[2]NonRes - Report'!$J$10,IF(AND($B16="1 1/2-inch",ABS(DQ16)&gt;'[2]NonRes - Report'!$J$10),-'[2]NonRes - Report'!$J$10,IF(AND($B16="2-inch",DQ16&gt;'[2]NonRes - Report'!$K$10),'[2]NonRes - Report'!$K$10,IF(AND($B16="2-inch",ABS(DQ16)&gt;'[2]NonRes - Report'!$K$10),-'[2]NonRes - Report'!$K$10,IF(AND($B16="3-inch",DQ16&gt;'[2]NonRes - Report'!$L$10),'[2]NonRes - Report'!$L$10,IF(AND($B16="3-inch",ABS(DQ16)&gt;'[2]NonRes - Report'!$L$10),-'[2]NonRes - Report'!$L$10,IF(AND($B16="4-inch",DQ16&gt;'[2]NonRes - Report'!$M$10),'[2]NonRes - Report'!$M$10,IF(AND($B16="4-inch",ABS(DQ16)&gt;'[2]NonRes - Report'!$M$10),-'[2]NonRes - Report'!$M$10,IF(AND($B16="6-inch",DQ16&gt;'[2]NonRes - Report'!$N$10),'[2]NonRes - Report'!$N$10,IF(AND($B16="6-inch",ABS(DQ16)&gt;'[2]NonRes - Report'!$N$10),-'[2]NonRes - Report'!$N$10,IF(DQ16&lt;0,-DQ16,DQ16)))))))))))))))</f>
        <v>400</v>
      </c>
      <c r="AL16" s="38">
        <f>IF(AND($B16="3/4-inch",DR16&gt;'[2]NonRes - Report'!$G$10),'[2]NonRes - Report'!$G$10,IF(AND($B16="3/4-inch",ABS(DR16)&gt;'[2]NonRes - Report'!$G$10),-'[2]NonRes - Report'!$G$10,IF(AND($B16="1-inch",DR16&gt;'[2]NonRes - Report'!$I$10),'[2]NonRes - Report'!$I$10,IF(AND($B16="1-inch",ABS(DR16)&gt;'[2]NonRes - Report'!$I$10),-'[2]NonRes - Report'!$I$10,IF(AND($B16="1 1/2-inch",DR16&gt;'[2]NonRes - Report'!$J$10),'[2]NonRes - Report'!$J$10,IF(AND($B16="1 1/2-inch",ABS(DR16)&gt;'[2]NonRes - Report'!$J$10),-'[2]NonRes - Report'!$J$10,IF(AND($B16="2-inch",DR16&gt;'[2]NonRes - Report'!$K$10),'[2]NonRes - Report'!$K$10,IF(AND($B16="2-inch",ABS(DR16)&gt;'[2]NonRes - Report'!$K$10),-'[2]NonRes - Report'!$K$10,IF(AND($B16="3-inch",DR16&gt;'[2]NonRes - Report'!$L$10),'[2]NonRes - Report'!$L$10,IF(AND($B16="3-inch",ABS(DR16)&gt;'[2]NonRes - Report'!$L$10),-'[2]NonRes - Report'!$L$10,IF(AND($B16="4-inch",DR16&gt;'[2]NonRes - Report'!$M$10),'[2]NonRes - Report'!$M$10,IF(AND($B16="4-inch",ABS(DR16)&gt;'[2]NonRes - Report'!$M$10),-'[2]NonRes - Report'!$M$10,IF(AND($B16="6-inch",DR16&gt;'[2]NonRes - Report'!$N$10),'[2]NonRes - Report'!$N$10,IF(AND($B16="6-inch",ABS(DR16)&gt;'[2]NonRes - Report'!$N$10),-'[2]NonRes - Report'!$N$10,IF(DR16&lt;0,-DR16,DR16)))))))))))))))</f>
        <v>600</v>
      </c>
      <c r="AM16" s="38">
        <f>IF(AND($B16="3/4-inch",DS16&gt;'[2]NonRes - Report'!$G$10),'[2]NonRes - Report'!$G$10,IF(AND($B16="3/4-inch",ABS(DS16)&gt;'[2]NonRes - Report'!$G$10),-'[2]NonRes - Report'!$G$10,IF(AND($B16="1-inch",DS16&gt;'[2]NonRes - Report'!$I$10),'[2]NonRes - Report'!$I$10,IF(AND($B16="1-inch",ABS(DS16)&gt;'[2]NonRes - Report'!$I$10),-'[2]NonRes - Report'!$I$10,IF(AND($B16="1 1/2-inch",DS16&gt;'[2]NonRes - Report'!$J$10),'[2]NonRes - Report'!$J$10,IF(AND($B16="1 1/2-inch",ABS(DS16)&gt;'[2]NonRes - Report'!$J$10),-'[2]NonRes - Report'!$J$10,IF(AND($B16="2-inch",DS16&gt;'[2]NonRes - Report'!$K$10),'[2]NonRes - Report'!$K$10,IF(AND($B16="2-inch",ABS(DS16)&gt;'[2]NonRes - Report'!$K$10),-'[2]NonRes - Report'!$K$10,IF(AND($B16="3-inch",DS16&gt;'[2]NonRes - Report'!$L$10),'[2]NonRes - Report'!$L$10,IF(AND($B16="3-inch",ABS(DS16)&gt;'[2]NonRes - Report'!$L$10),-'[2]NonRes - Report'!$L$10,IF(AND($B16="4-inch",DS16&gt;'[2]NonRes - Report'!$M$10),'[2]NonRes - Report'!$M$10,IF(AND($B16="4-inch",ABS(DS16)&gt;'[2]NonRes - Report'!$M$10),-'[2]NonRes - Report'!$M$10,IF(AND($B16="6-inch",DS16&gt;'[2]NonRes - Report'!$N$10),'[2]NonRes - Report'!$N$10,IF(AND($B16="6-inch",ABS(DS16)&gt;'[2]NonRes - Report'!$N$10),-'[2]NonRes - Report'!$N$10,IF(DS16&lt;0,-DS16,DS16)))))))))))))))</f>
        <v>600</v>
      </c>
      <c r="AN16" s="38">
        <f>IF(AND($B16="3/4-inch",DT16&gt;'[2]NonRes - Report'!$G$10),'[2]NonRes - Report'!$G$10,IF(AND($B16="3/4-inch",ABS(DT16)&gt;'[2]NonRes - Report'!$G$10),-'[2]NonRes - Report'!$G$10,IF(AND($B16="1-inch",DT16&gt;'[2]NonRes - Report'!$I$10),'[2]NonRes - Report'!$I$10,IF(AND($B16="1-inch",ABS(DT16)&gt;'[2]NonRes - Report'!$I$10),-'[2]NonRes - Report'!$I$10,IF(AND($B16="1 1/2-inch",DT16&gt;'[2]NonRes - Report'!$J$10),'[2]NonRes - Report'!$J$10,IF(AND($B16="1 1/2-inch",ABS(DT16)&gt;'[2]NonRes - Report'!$J$10),-'[2]NonRes - Report'!$J$10,IF(AND($B16="2-inch",DT16&gt;'[2]NonRes - Report'!$K$10),'[2]NonRes - Report'!$K$10,IF(AND($B16="2-inch",ABS(DT16)&gt;'[2]NonRes - Report'!$K$10),-'[2]NonRes - Report'!$K$10,IF(AND($B16="3-inch",DT16&gt;'[2]NonRes - Report'!$L$10),'[2]NonRes - Report'!$L$10,IF(AND($B16="3-inch",ABS(DT16)&gt;'[2]NonRes - Report'!$L$10),-'[2]NonRes - Report'!$L$10,IF(AND($B16="4-inch",DT16&gt;'[2]NonRes - Report'!$M$10),'[2]NonRes - Report'!$M$10,IF(AND($B16="4-inch",ABS(DT16)&gt;'[2]NonRes - Report'!$M$10),-'[2]NonRes - Report'!$M$10,IF(AND($B16="6-inch",DT16&gt;'[2]NonRes - Report'!$N$10),'[2]NonRes - Report'!$N$10,IF(AND($B16="6-inch",ABS(DT16)&gt;'[2]NonRes - Report'!$N$10),-'[2]NonRes - Report'!$N$10,IF(DT16&lt;0,-DT16,DT16)))))))))))))))</f>
        <v>600</v>
      </c>
      <c r="AO16" s="39">
        <f>IF(AND($B16="3/4-inch",DU16&gt;'[2]NonRes - Report'!$G$10),'[2]NonRes - Report'!$G$10,IF(AND($B16="3/4-inch",ABS(DU16)&gt;'[2]NonRes - Report'!$G$10),-'[2]NonRes - Report'!$G$10,IF(AND($B16="1-inch",DU16&gt;'[2]NonRes - Report'!$I$10),'[2]NonRes - Report'!$I$10,IF(AND($B16="1-inch",ABS(DU16)&gt;'[2]NonRes - Report'!$I$10),-'[2]NonRes - Report'!$I$10,IF(AND($B16="1 1/2-inch",DU16&gt;'[2]NonRes - Report'!$J$10),'[2]NonRes - Report'!$J$10,IF(AND($B16="1 1/2-inch",ABS(DU16)&gt;'[2]NonRes - Report'!$J$10),-'[2]NonRes - Report'!$J$10,IF(AND($B16="2-inch",DU16&gt;'[2]NonRes - Report'!$K$10),'[2]NonRes - Report'!$K$10,IF(AND($B16="2-inch",ABS(DU16)&gt;'[2]NonRes - Report'!$K$10),-'[2]NonRes - Report'!$K$10,IF(AND($B16="3-inch",DU16&gt;'[2]NonRes - Report'!$L$10),'[2]NonRes - Report'!$L$10,IF(AND($B16="3-inch",ABS(DU16)&gt;'[2]NonRes - Report'!$L$10),-'[2]NonRes - Report'!$L$10,IF(AND($B16="4-inch",DU16&gt;'[2]NonRes - Report'!$M$10),'[2]NonRes - Report'!$M$10,IF(AND($B16="4-inch",ABS(DU16)&gt;'[2]NonRes - Report'!$M$10),-'[2]NonRes - Report'!$M$10,IF(AND($B16="6-inch",DU16&gt;'[2]NonRes - Report'!$N$10),'[2]NonRes - Report'!$N$10,IF(AND($B16="6-inch",ABS(DU16)&gt;'[2]NonRes - Report'!$N$10),-'[2]NonRes - Report'!$N$10,IF(DU16&lt;0,-DU16,DU16)))))))))))))))</f>
        <v>600</v>
      </c>
      <c r="AP16" s="40">
        <f>IF(AND($B16="3/4-inch",DJ16&gt;'[2]NonRes - Report'!$G$10),('[2]NonRes - Report'!$G$10/'[2]NonRes - Report'!$I$22*'[2]NonRes - Report'!$E$10),IF(AND($B16="1-inch",DJ16&gt;'[2]NonRes - Report'!$I$10),('[2]NonRes - Report'!$I$10/'[2]NonRes - Report'!$I$22*'[2]NonRes - Report'!$E$10),IF(AND($B16="1 1/2-inch",DJ16&gt;'[2]NonRes - Report'!$J$10),('[2]NonRes - Report'!$J$10/'[2]NonRes - Report'!$I$22*'[2]NonRes - Report'!$E$10),IF(AND($B16="2-inch",DJ16&gt;'[2]NonRes - Report'!$K$10),('[2]NonRes - Report'!$K$10/'[2]NonRes - Report'!$I$22*'[2]NonRes - Report'!$E$10),IF(AND($B16="3-inch",DJ16&gt;'[2]NonRes - Report'!$L$10),('[2]NonRes - Report'!$L$10/'[2]NonRes - Report'!$I$22*'[2]NonRes - Report'!$E$10),IF(AND($B16="4-inch",DJ16&gt;'[2]NonRes - Report'!$M$10),('[2]NonRes - Report'!$M$10/'[2]NonRes - Report'!$I$22*'[2]NonRes - Report'!$E$10),IF(AND($B16="6-inch",DJ16&gt;'[2]NonRes - Report'!$N$10),('[2]NonRes - Report'!$N$10/'[2]NonRes - Report'!$I$22*'[2]NonRes - Report'!$E$10),AD16/'[2]NonRes - Report'!$I$22*'[2]NonRes - Report'!$E$10)))))))</f>
        <v>5.0999999999999996</v>
      </c>
      <c r="AQ16" s="40">
        <f>IF(AND($B16="3/4-inch",DK16&gt;'[2]NonRes - Report'!$G$10),('[2]NonRes - Report'!$G$10/'[2]NonRes - Report'!$I$22*'[2]NonRes - Report'!$E$10),IF(AND($B16="1-inch",DK16&gt;'[2]NonRes - Report'!$I$10),('[2]NonRes - Report'!$I$10/'[2]NonRes - Report'!$I$22*'[2]NonRes - Report'!$E$10),IF(AND($B16="1 1/2-inch",DK16&gt;'[2]NonRes - Report'!$J$10),('[2]NonRes - Report'!$J$10/'[2]NonRes - Report'!$I$22*'[2]NonRes - Report'!$E$10),IF(AND($B16="2-inch",DK16&gt;'[2]NonRes - Report'!$K$10),('[2]NonRes - Report'!$K$10/'[2]NonRes - Report'!$I$22*'[2]NonRes - Report'!$E$10),IF(AND($B16="3-inch",DK16&gt;'[2]NonRes - Report'!$L$10),('[2]NonRes - Report'!$L$10/'[2]NonRes - Report'!$I$22*'[2]NonRes - Report'!$E$10),IF(AND($B16="4-inch",DK16&gt;'[2]NonRes - Report'!$M$10),('[2]NonRes - Report'!$M$10/'[2]NonRes - Report'!$I$22*'[2]NonRes - Report'!$E$10),IF(AND($B16="6-inch",DK16&gt;'[2]NonRes - Report'!$N$10),('[2]NonRes - Report'!$N$10/'[2]NonRes - Report'!$I$22*'[2]NonRes - Report'!$E$10),AE16/'[2]NonRes - Report'!$I$22*'[2]NonRes - Report'!$E$10)))))))</f>
        <v>5.0999999999999996</v>
      </c>
      <c r="AR16" s="40">
        <f>IF(AND($B16="3/4-inch",DL16&gt;'[2]NonRes - Report'!$G$10),('[2]NonRes - Report'!$G$10/'[2]NonRes - Report'!$I$22*'[2]NonRes - Report'!$E$10),IF(AND($B16="1-inch",DL16&gt;'[2]NonRes - Report'!$I$10),('[2]NonRes - Report'!$I$10/'[2]NonRes - Report'!$I$22*'[2]NonRes - Report'!$E$10),IF(AND($B16="1 1/2-inch",DL16&gt;'[2]NonRes - Report'!$J$10),('[2]NonRes - Report'!$J$10/'[2]NonRes - Report'!$I$22*'[2]NonRes - Report'!$E$10),IF(AND($B16="2-inch",DL16&gt;'[2]NonRes - Report'!$K$10),('[2]NonRes - Report'!$K$10/'[2]NonRes - Report'!$I$22*'[2]NonRes - Report'!$E$10),IF(AND($B16="3-inch",DL16&gt;'[2]NonRes - Report'!$L$10),('[2]NonRes - Report'!$L$10/'[2]NonRes - Report'!$I$22*'[2]NonRes - Report'!$E$10),IF(AND($B16="4-inch",DL16&gt;'[2]NonRes - Report'!$M$10),('[2]NonRes - Report'!$M$10/'[2]NonRes - Report'!$I$22*'[2]NonRes - Report'!$E$10),IF(AND($B16="6-inch",DL16&gt;'[2]NonRes - Report'!$N$10),('[2]NonRes - Report'!$N$10/'[2]NonRes - Report'!$I$22*'[2]NonRes - Report'!$E$10),AF16/'[2]NonRes - Report'!$I$22*'[2]NonRes - Report'!$E$10)))))))</f>
        <v>5.0999999999999996</v>
      </c>
      <c r="AS16" s="40">
        <f>IF(AND($B16="3/4-inch",DM16&gt;'[2]NonRes - Report'!$G$10),('[2]NonRes - Report'!$G$10/'[2]NonRes - Report'!$I$22*'[2]NonRes - Report'!$E$10),IF(AND($B16="1-inch",DM16&gt;'[2]NonRes - Report'!$I$10),('[2]NonRes - Report'!$I$10/'[2]NonRes - Report'!$I$22*'[2]NonRes - Report'!$E$10),IF(AND($B16="1 1/2-inch",DM16&gt;'[2]NonRes - Report'!$J$10),('[2]NonRes - Report'!$J$10/'[2]NonRes - Report'!$I$22*'[2]NonRes - Report'!$E$10),IF(AND($B16="2-inch",DM16&gt;'[2]NonRes - Report'!$K$10),('[2]NonRes - Report'!$K$10/'[2]NonRes - Report'!$I$22*'[2]NonRes - Report'!$E$10),IF(AND($B16="3-inch",DM16&gt;'[2]NonRes - Report'!$L$10),('[2]NonRes - Report'!$L$10/'[2]NonRes - Report'!$I$22*'[2]NonRes - Report'!$E$10),IF(AND($B16="4-inch",DM16&gt;'[2]NonRes - Report'!$M$10),('[2]NonRes - Report'!$M$10/'[2]NonRes - Report'!$I$22*'[2]NonRes - Report'!$E$10),IF(AND($B16="6-inch",DM16&gt;'[2]NonRes - Report'!$N$10),('[2]NonRes - Report'!$N$10/'[2]NonRes - Report'!$I$22*'[2]NonRes - Report'!$E$10),AG16/'[2]NonRes - Report'!$I$22*'[2]NonRes - Report'!$E$10)))))))</f>
        <v>5.0999999999999996</v>
      </c>
      <c r="AT16" s="40">
        <f>IF(AND($B16="3/4-inch",DN16&gt;'[2]NonRes - Report'!$G$10),('[2]NonRes - Report'!$G$10/'[2]NonRes - Report'!$I$22*'[2]NonRes - Report'!$E$10),IF(AND($B16="1-inch",DN16&gt;'[2]NonRes - Report'!$I$10),('[2]NonRes - Report'!$I$10/'[2]NonRes - Report'!$I$22*'[2]NonRes - Report'!$E$10),IF(AND($B16="1 1/2-inch",DN16&gt;'[2]NonRes - Report'!$J$10),('[2]NonRes - Report'!$J$10/'[2]NonRes - Report'!$I$22*'[2]NonRes - Report'!$E$10),IF(AND($B16="2-inch",DN16&gt;'[2]NonRes - Report'!$K$10),('[2]NonRes - Report'!$K$10/'[2]NonRes - Report'!$I$22*'[2]NonRes - Report'!$E$10),IF(AND($B16="3-inch",DN16&gt;'[2]NonRes - Report'!$L$10),('[2]NonRes - Report'!$L$10/'[2]NonRes - Report'!$I$22*'[2]NonRes - Report'!$E$10),IF(AND($B16="4-inch",DN16&gt;'[2]NonRes - Report'!$M$10),('[2]NonRes - Report'!$M$10/'[2]NonRes - Report'!$I$22*'[2]NonRes - Report'!$E$10),IF(AND($B16="6-inch",DN16&gt;'[2]NonRes - Report'!$N$10),('[2]NonRes - Report'!$N$10/'[2]NonRes - Report'!$I$22*'[2]NonRes - Report'!$E$10),AH16/'[2]NonRes - Report'!$I$22*'[2]NonRes - Report'!$E$10)))))))</f>
        <v>5.0999999999999996</v>
      </c>
      <c r="AU16" s="40">
        <f>IF(AND($B16="3/4-inch",DO16&gt;'[2]NonRes - Report'!$G$10),('[2]NonRes - Report'!$G$10/'[2]NonRes - Report'!$I$22*'[2]NonRes - Report'!$E$10),IF(AND($B16="1-inch",DO16&gt;'[2]NonRes - Report'!$I$10),('[2]NonRes - Report'!$I$10/'[2]NonRes - Report'!$I$22*'[2]NonRes - Report'!$E$10),IF(AND($B16="1 1/2-inch",DO16&gt;'[2]NonRes - Report'!$J$10),('[2]NonRes - Report'!$J$10/'[2]NonRes - Report'!$I$22*'[2]NonRes - Report'!$E$10),IF(AND($B16="2-inch",DO16&gt;'[2]NonRes - Report'!$K$10),('[2]NonRes - Report'!$K$10/'[2]NonRes - Report'!$I$22*'[2]NonRes - Report'!$E$10),IF(AND($B16="3-inch",DO16&gt;'[2]NonRes - Report'!$L$10),('[2]NonRes - Report'!$L$10/'[2]NonRes - Report'!$I$22*'[2]NonRes - Report'!$E$10),IF(AND($B16="4-inch",DO16&gt;'[2]NonRes - Report'!$M$10),('[2]NonRes - Report'!$M$10/'[2]NonRes - Report'!$I$22*'[2]NonRes - Report'!$E$10),IF(AND($B16="6-inch",DO16&gt;'[2]NonRes - Report'!$N$10),('[2]NonRes - Report'!$N$10/'[2]NonRes - Report'!$I$22*'[2]NonRes - Report'!$E$10),AI16/'[2]NonRes - Report'!$I$22*'[2]NonRes - Report'!$E$10)))))))</f>
        <v>5.0999999999999996</v>
      </c>
      <c r="AV16" s="40">
        <f>IF(AND($B16="3/4-inch",DP16&gt;'[2]NonRes - Report'!$G$10),('[2]NonRes - Report'!$G$10/'[2]NonRes - Report'!$I$22*'[2]NonRes - Report'!$E$10),IF(AND($B16="1-inch",DP16&gt;'[2]NonRes - Report'!$I$10),('[2]NonRes - Report'!$I$10/'[2]NonRes - Report'!$I$22*'[2]NonRes - Report'!$E$10),IF(AND($B16="1 1/2-inch",DP16&gt;'[2]NonRes - Report'!$J$10),('[2]NonRes - Report'!$J$10/'[2]NonRes - Report'!$I$22*'[2]NonRes - Report'!$E$10),IF(AND($B16="2-inch",DP16&gt;'[2]NonRes - Report'!$K$10),('[2]NonRes - Report'!$K$10/'[2]NonRes - Report'!$I$22*'[2]NonRes - Report'!$E$10),IF(AND($B16="3-inch",DP16&gt;'[2]NonRes - Report'!$L$10),('[2]NonRes - Report'!$L$10/'[2]NonRes - Report'!$I$22*'[2]NonRes - Report'!$E$10),IF(AND($B16="4-inch",DP16&gt;'[2]NonRes - Report'!$M$10),('[2]NonRes - Report'!$M$10/'[2]NonRes - Report'!$I$22*'[2]NonRes - Report'!$E$10),IF(AND($B16="6-inch",DP16&gt;'[2]NonRes - Report'!$N$10),('[2]NonRes - Report'!$N$10/'[2]NonRes - Report'!$I$22*'[2]NonRes - Report'!$E$10),AJ16/'[2]NonRes - Report'!$I$22*'[2]NonRes - Report'!$E$10)))))))</f>
        <v>5.0999999999999996</v>
      </c>
      <c r="AW16" s="40">
        <f>IF(AND($B16="3/4-inch",DQ16&gt;'[2]NonRes - Report'!$G$10),('[2]NonRes - Report'!$G$10/'[2]NonRes - Report'!$I$22*'[2]NonRes - Report'!$E$10),IF(AND($B16="1-inch",DQ16&gt;'[2]NonRes - Report'!$I$10),('[2]NonRes - Report'!$I$10/'[2]NonRes - Report'!$I$22*'[2]NonRes - Report'!$E$10),IF(AND($B16="1 1/2-inch",DQ16&gt;'[2]NonRes - Report'!$J$10),('[2]NonRes - Report'!$J$10/'[2]NonRes - Report'!$I$22*'[2]NonRes - Report'!$E$10),IF(AND($B16="2-inch",DQ16&gt;'[2]NonRes - Report'!$K$10),('[2]NonRes - Report'!$K$10/'[2]NonRes - Report'!$I$22*'[2]NonRes - Report'!$E$10),IF(AND($B16="3-inch",DQ16&gt;'[2]NonRes - Report'!$L$10),('[2]NonRes - Report'!$L$10/'[2]NonRes - Report'!$I$22*'[2]NonRes - Report'!$E$10),IF(AND($B16="4-inch",DQ16&gt;'[2]NonRes - Report'!$M$10),('[2]NonRes - Report'!$M$10/'[2]NonRes - Report'!$I$22*'[2]NonRes - Report'!$E$10),IF(AND($B16="6-inch",DQ16&gt;'[2]NonRes - Report'!$N$10),('[2]NonRes - Report'!$N$10/'[2]NonRes - Report'!$I$22*'[2]NonRes - Report'!$E$10),AK16/'[2]NonRes - Report'!$I$22*'[2]NonRes - Report'!$E$10)))))))</f>
        <v>3.4</v>
      </c>
      <c r="AX16" s="40">
        <f>IF(AND($B16="3/4-inch",DR16&gt;'[2]NonRes - Report'!$G$10),('[2]NonRes - Report'!$G$10/'[2]NonRes - Report'!$I$22*'[2]NonRes - Report'!$E$10),IF(AND($B16="1-inch",DR16&gt;'[2]NonRes - Report'!$I$10),('[2]NonRes - Report'!$I$10/'[2]NonRes - Report'!$I$22*'[2]NonRes - Report'!$E$10),IF(AND($B16="1 1/2-inch",DR16&gt;'[2]NonRes - Report'!$J$10),('[2]NonRes - Report'!$J$10/'[2]NonRes - Report'!$I$22*'[2]NonRes - Report'!$E$10),IF(AND($B16="2-inch",DR16&gt;'[2]NonRes - Report'!$K$10),('[2]NonRes - Report'!$K$10/'[2]NonRes - Report'!$I$22*'[2]NonRes - Report'!$E$10),IF(AND($B16="3-inch",DR16&gt;'[2]NonRes - Report'!$L$10),('[2]NonRes - Report'!$L$10/'[2]NonRes - Report'!$I$22*'[2]NonRes - Report'!$E$10),IF(AND($B16="4-inch",DR16&gt;'[2]NonRes - Report'!$M$10),('[2]NonRes - Report'!$M$10/'[2]NonRes - Report'!$I$22*'[2]NonRes - Report'!$E$10),IF(AND($B16="6-inch",DR16&gt;'[2]NonRes - Report'!$N$10),('[2]NonRes - Report'!$N$10/'[2]NonRes - Report'!$I$22*'[2]NonRes - Report'!$E$10),AL16/'[2]NonRes - Report'!$I$22*'[2]NonRes - Report'!$E$10)))))))</f>
        <v>5.0999999999999996</v>
      </c>
      <c r="AY16" s="40">
        <f>IF(AND($B16="3/4-inch",DS16&gt;'[2]NonRes - Report'!$G$10),('[2]NonRes - Report'!$G$10/'[2]NonRes - Report'!$I$22*'[2]NonRes - Report'!$E$10),IF(AND($B16="1-inch",DS16&gt;'[2]NonRes - Report'!$I$10),('[2]NonRes - Report'!$I$10/'[2]NonRes - Report'!$I$22*'[2]NonRes - Report'!$E$10),IF(AND($B16="1 1/2-inch",DS16&gt;'[2]NonRes - Report'!$J$10),('[2]NonRes - Report'!$J$10/'[2]NonRes - Report'!$I$22*'[2]NonRes - Report'!$E$10),IF(AND($B16="2-inch",DS16&gt;'[2]NonRes - Report'!$K$10),('[2]NonRes - Report'!$K$10/'[2]NonRes - Report'!$I$22*'[2]NonRes - Report'!$E$10),IF(AND($B16="3-inch",DS16&gt;'[2]NonRes - Report'!$L$10),('[2]NonRes - Report'!$L$10/'[2]NonRes - Report'!$I$22*'[2]NonRes - Report'!$E$10),IF(AND($B16="4-inch",DS16&gt;'[2]NonRes - Report'!$M$10),('[2]NonRes - Report'!$M$10/'[2]NonRes - Report'!$I$22*'[2]NonRes - Report'!$E$10),IF(AND($B16="6-inch",DS16&gt;'[2]NonRes - Report'!$N$10),('[2]NonRes - Report'!$N$10/'[2]NonRes - Report'!$I$22*'[2]NonRes - Report'!$E$10),AM16/'[2]NonRes - Report'!$I$22*'[2]NonRes - Report'!$E$10)))))))</f>
        <v>5.0999999999999996</v>
      </c>
      <c r="AZ16" s="40">
        <f>IF(AND($B16="3/4-inch",DT16&gt;'[2]NonRes - Report'!$G$10),('[2]NonRes - Report'!$G$10/'[2]NonRes - Report'!$I$22*'[2]NonRes - Report'!$E$10),IF(AND($B16="1-inch",DT16&gt;'[2]NonRes - Report'!$I$10),('[2]NonRes - Report'!$I$10/'[2]NonRes - Report'!$I$22*'[2]NonRes - Report'!$E$10),IF(AND($B16="1 1/2-inch",DT16&gt;'[2]NonRes - Report'!$J$10),('[2]NonRes - Report'!$J$10/'[2]NonRes - Report'!$I$22*'[2]NonRes - Report'!$E$10),IF(AND($B16="2-inch",DT16&gt;'[2]NonRes - Report'!$K$10),('[2]NonRes - Report'!$K$10/'[2]NonRes - Report'!$I$22*'[2]NonRes - Report'!$E$10),IF(AND($B16="3-inch",DT16&gt;'[2]NonRes - Report'!$L$10),('[2]NonRes - Report'!$L$10/'[2]NonRes - Report'!$I$22*'[2]NonRes - Report'!$E$10),IF(AND($B16="4-inch",DT16&gt;'[2]NonRes - Report'!$M$10),('[2]NonRes - Report'!$M$10/'[2]NonRes - Report'!$I$22*'[2]NonRes - Report'!$E$10),IF(AND($B16="6-inch",DT16&gt;'[2]NonRes - Report'!$N$10),('[2]NonRes - Report'!$N$10/'[2]NonRes - Report'!$I$22*'[2]NonRes - Report'!$E$10),AN16/'[2]NonRes - Report'!$I$22*'[2]NonRes - Report'!$E$10)))))))</f>
        <v>5.0999999999999996</v>
      </c>
      <c r="BA16" s="41">
        <f>IF(AND($B16="3/4-inch",DU16&gt;'[2]NonRes - Report'!$G$10),('[2]NonRes - Report'!$G$10/'[2]NonRes - Report'!$I$22*'[2]NonRes - Report'!$E$10),IF(AND($B16="1-inch",DU16&gt;'[2]NonRes - Report'!$I$10),('[2]NonRes - Report'!$I$10/'[2]NonRes - Report'!$I$22*'[2]NonRes - Report'!$E$10),IF(AND($B16="1 1/2-inch",DU16&gt;'[2]NonRes - Report'!$J$10),('[2]NonRes - Report'!$J$10/'[2]NonRes - Report'!$I$22*'[2]NonRes - Report'!$E$10),IF(AND($B16="2-inch",DU16&gt;'[2]NonRes - Report'!$K$10),('[2]NonRes - Report'!$K$10/'[2]NonRes - Report'!$I$22*'[2]NonRes - Report'!$E$10),IF(AND($B16="3-inch",DU16&gt;'[2]NonRes - Report'!$L$10),('[2]NonRes - Report'!$L$10/'[2]NonRes - Report'!$I$22*'[2]NonRes - Report'!$E$10),IF(AND($B16="4-inch",DU16&gt;'[2]NonRes - Report'!$M$10),('[2]NonRes - Report'!$M$10/'[2]NonRes - Report'!$I$22*'[2]NonRes - Report'!$E$10),IF(AND($B16="6-inch",DU16&gt;'[2]NonRes - Report'!$N$10),('[2]NonRes - Report'!$N$10/'[2]NonRes - Report'!$I$22*'[2]NonRes - Report'!$E$10),AO16/'[2]NonRes - Report'!$I$22*'[2]NonRes - Report'!$E$10)))))))</f>
        <v>5.0999999999999996</v>
      </c>
      <c r="BB16" s="38">
        <f>IF(AND($B16="3/4-inch",DJ16&gt;'[2]NonRes - Report'!$G$12),('[2]NonRes - Report'!$G$12-'[2]NonRes - Report'!$G$10),IF(AND($B16="3/4-inch",ABS(DJ16)&gt;'[2]NonRes - Report'!$G$12),-('[2]NonRes - Report'!$G$12-'[2]NonRes - Report'!$G$10),IF(AND($B16="1-inch",DJ16&gt;'[2]NonRes - Report'!$I$12),('[2]NonRes - Report'!$I$12-'[2]NonRes - Report'!$I$10),IF(AND($B16="1-inch",ABS(DJ16)&gt;'[2]NonRes - Report'!$I$12),-('[2]NonRes - Report'!$I$12-'[2]NonRes - Report'!$I$10),IF(AND($B16="1 1/2-inch",DJ16&gt;'[2]NonRes - Report'!$J$12),('[2]NonRes - Report'!$J$12-'[2]NonRes - Report'!$J$10),IF(AND($B16="1 1/2-inch",ABS(DJ16)&gt;'[2]NonRes - Report'!$J$12),-('[2]NonRes - Report'!$J$12-'[2]NonRes - Report'!$J$10),IF(AND($B16="2-inch",DJ16&gt;'[2]NonRes - Report'!$K$12),('[2]NonRes - Report'!$K$12-'[2]NonRes - Report'!$K$10),IF(AND($B16="2-inch",ABS(DJ16)&gt;'[2]NonRes - Report'!$K$12),-('[2]NonRes - Report'!$K$12-'[2]NonRes - Report'!$K$10),IF(AND($B16="3-inch",DJ16&gt;'[2]NonRes - Report'!$L$12),('[2]NonRes - Report'!$L$12-'[2]NonRes - Report'!$L$10),IF(AND($B16="3-inch",ABS(DJ16)&gt;'[2]NonRes - Report'!$L$12),-('[2]NonRes - Report'!$L$12-'[2]NonRes - Report'!$L$10),IF(AND($B16="4-inch",DJ16&gt;'[2]NonRes - Report'!$M$12),('[2]NonRes - Report'!$M$12-'[2]NonRes - Report'!$M$10),IF(AND($B16="4-inch",ABS(DJ16)&gt;'[2]NonRes - Report'!$M$12),-('[2]NonRes - Report'!$M$12-'[2]NonRes - Report'!$M$10),IF(AND($B16="6-inch",DJ16&gt;'[2]NonRes - Report'!$N$12),('[2]NonRes - Report'!$N$12-'[2]NonRes - Report'!$N$10),IF(AND($B16="6-inch",ABS(DJ16)&gt;'[2]NonRes - Report'!$N$12),-('[2]NonRes - Report'!$N$12-'[2]NonRes - Report'!$N$10),IF(DJ16&lt;0,(+DJ16+AD16),(+DJ16-AD16))))))))))))))))</f>
        <v>1600</v>
      </c>
      <c r="BC16" s="38">
        <f>IF(AND($B16="3/4-inch",DK16&gt;'[2]NonRes - Report'!$G$12),('[2]NonRes - Report'!$G$12-'[2]NonRes - Report'!$G$10),IF(AND($B16="3/4-inch",ABS(DK16)&gt;'[2]NonRes - Report'!$G$12),-('[2]NonRes - Report'!$G$12-'[2]NonRes - Report'!$G$10),IF(AND($B16="1-inch",DK16&gt;'[2]NonRes - Report'!$I$12),('[2]NonRes - Report'!$I$12-'[2]NonRes - Report'!$I$10),IF(AND($B16="1-inch",ABS(DK16)&gt;'[2]NonRes - Report'!$I$12),-('[2]NonRes - Report'!$I$12-'[2]NonRes - Report'!$I$10),IF(AND($B16="1 1/2-inch",DK16&gt;'[2]NonRes - Report'!$J$12),('[2]NonRes - Report'!$J$12-'[2]NonRes - Report'!$J$10),IF(AND($B16="1 1/2-inch",ABS(DK16)&gt;'[2]NonRes - Report'!$J$12),-('[2]NonRes - Report'!$J$12-'[2]NonRes - Report'!$J$10),IF(AND($B16="2-inch",DK16&gt;'[2]NonRes - Report'!$K$12),('[2]NonRes - Report'!$K$12-'[2]NonRes - Report'!$K$10),IF(AND($B16="2-inch",ABS(DK16)&gt;'[2]NonRes - Report'!$K$12),-('[2]NonRes - Report'!$K$12-'[2]NonRes - Report'!$K$10),IF(AND($B16="3-inch",DK16&gt;'[2]NonRes - Report'!$L$12),('[2]NonRes - Report'!$L$12-'[2]NonRes - Report'!$L$10),IF(AND($B16="3-inch",ABS(DK16)&gt;'[2]NonRes - Report'!$L$12),-('[2]NonRes - Report'!$L$12-'[2]NonRes - Report'!$L$10),IF(AND($B16="4-inch",DK16&gt;'[2]NonRes - Report'!$M$12),('[2]NonRes - Report'!$M$12-'[2]NonRes - Report'!$M$10),IF(AND($B16="4-inch",ABS(DK16)&gt;'[2]NonRes - Report'!$M$12),-('[2]NonRes - Report'!$M$12-'[2]NonRes - Report'!$M$10),IF(AND($B16="6-inch",DK16&gt;'[2]NonRes - Report'!$N$12),('[2]NonRes - Report'!$N$12-'[2]NonRes - Report'!$N$10),IF(AND($B16="6-inch",ABS(DK16)&gt;'[2]NonRes - Report'!$N$12),-('[2]NonRes - Report'!$N$12-'[2]NonRes - Report'!$N$10),IF(DK16&lt;0,(+DK16+AE16),(+DK16-AE16))))))))))))))))</f>
        <v>2400</v>
      </c>
      <c r="BD16" s="38">
        <f>IF(AND($B16="3/4-inch",DL16&gt;'[2]NonRes - Report'!$G$12),('[2]NonRes - Report'!$G$12-'[2]NonRes - Report'!$G$10),IF(AND($B16="3/4-inch",ABS(DL16)&gt;'[2]NonRes - Report'!$G$12),-('[2]NonRes - Report'!$G$12-'[2]NonRes - Report'!$G$10),IF(AND($B16="1-inch",DL16&gt;'[2]NonRes - Report'!$I$12),('[2]NonRes - Report'!$I$12-'[2]NonRes - Report'!$I$10),IF(AND($B16="1-inch",ABS(DL16)&gt;'[2]NonRes - Report'!$I$12),-('[2]NonRes - Report'!$I$12-'[2]NonRes - Report'!$I$10),IF(AND($B16="1 1/2-inch",DL16&gt;'[2]NonRes - Report'!$J$12),('[2]NonRes - Report'!$J$12-'[2]NonRes - Report'!$J$10),IF(AND($B16="1 1/2-inch",ABS(DL16)&gt;'[2]NonRes - Report'!$J$12),-('[2]NonRes - Report'!$J$12-'[2]NonRes - Report'!$J$10),IF(AND($B16="2-inch",DL16&gt;'[2]NonRes - Report'!$K$12),('[2]NonRes - Report'!$K$12-'[2]NonRes - Report'!$K$10),IF(AND($B16="2-inch",ABS(DL16)&gt;'[2]NonRes - Report'!$K$12),-('[2]NonRes - Report'!$K$12-'[2]NonRes - Report'!$K$10),IF(AND($B16="3-inch",DL16&gt;'[2]NonRes - Report'!$L$12),('[2]NonRes - Report'!$L$12-'[2]NonRes - Report'!$L$10),IF(AND($B16="3-inch",ABS(DL16)&gt;'[2]NonRes - Report'!$L$12),-('[2]NonRes - Report'!$L$12-'[2]NonRes - Report'!$L$10),IF(AND($B16="4-inch",DL16&gt;'[2]NonRes - Report'!$M$12),('[2]NonRes - Report'!$M$12-'[2]NonRes - Report'!$M$10),IF(AND($B16="4-inch",ABS(DL16)&gt;'[2]NonRes - Report'!$M$12),-('[2]NonRes - Report'!$M$12-'[2]NonRes - Report'!$M$10),IF(AND($B16="6-inch",DL16&gt;'[2]NonRes - Report'!$N$12),('[2]NonRes - Report'!$N$12-'[2]NonRes - Report'!$N$10),IF(AND($B16="6-inch",ABS(DL16)&gt;'[2]NonRes - Report'!$N$12),-('[2]NonRes - Report'!$N$12-'[2]NonRes - Report'!$N$10),IF(DL16&lt;0,(+DL16+AF16),(+DL16-AF16))))))))))))))))</f>
        <v>2400</v>
      </c>
      <c r="BE16" s="38">
        <f>IF(AND($B16="3/4-inch",DM16&gt;'[2]NonRes - Report'!$G$12),('[2]NonRes - Report'!$G$12-'[2]NonRes - Report'!$G$10),IF(AND($B16="3/4-inch",ABS(DM16)&gt;'[2]NonRes - Report'!$G$12),-('[2]NonRes - Report'!$G$12-'[2]NonRes - Report'!$G$10),IF(AND($B16="1-inch",DM16&gt;'[2]NonRes - Report'!$I$12),('[2]NonRes - Report'!$I$12-'[2]NonRes - Report'!$I$10),IF(AND($B16="1-inch",ABS(DM16)&gt;'[2]NonRes - Report'!$I$12),-('[2]NonRes - Report'!$I$12-'[2]NonRes - Report'!$I$10),IF(AND($B16="1 1/2-inch",DM16&gt;'[2]NonRes - Report'!$J$12),('[2]NonRes - Report'!$J$12-'[2]NonRes - Report'!$J$10),IF(AND($B16="1 1/2-inch",ABS(DM16)&gt;'[2]NonRes - Report'!$J$12),-('[2]NonRes - Report'!$J$12-'[2]NonRes - Report'!$J$10),IF(AND($B16="2-inch",DM16&gt;'[2]NonRes - Report'!$K$12),('[2]NonRes - Report'!$K$12-'[2]NonRes - Report'!$K$10),IF(AND($B16="2-inch",ABS(DM16)&gt;'[2]NonRes - Report'!$K$12),-('[2]NonRes - Report'!$K$12-'[2]NonRes - Report'!$K$10),IF(AND($B16="3-inch",DM16&gt;'[2]NonRes - Report'!$L$12),('[2]NonRes - Report'!$L$12-'[2]NonRes - Report'!$L$10),IF(AND($B16="3-inch",ABS(DM16)&gt;'[2]NonRes - Report'!$L$12),-('[2]NonRes - Report'!$L$12-'[2]NonRes - Report'!$L$10),IF(AND($B16="4-inch",DM16&gt;'[2]NonRes - Report'!$M$12),('[2]NonRes - Report'!$M$12-'[2]NonRes - Report'!$M$10),IF(AND($B16="4-inch",ABS(DM16)&gt;'[2]NonRes - Report'!$M$12),-('[2]NonRes - Report'!$M$12-'[2]NonRes - Report'!$M$10),IF(AND($B16="6-inch",DM16&gt;'[2]NonRes - Report'!$N$12),('[2]NonRes - Report'!$N$12-'[2]NonRes - Report'!$N$10),IF(AND($B16="6-inch",ABS(DM16)&gt;'[2]NonRes - Report'!$N$12),-('[2]NonRes - Report'!$N$12-'[2]NonRes - Report'!$N$10),IF(DM16&lt;0,(+DM16+AG16),(+DM16-AG16))))))))))))))))</f>
        <v>2400</v>
      </c>
      <c r="BF16" s="38">
        <f>IF(AND($B16="3/4-inch",DN16&gt;'[2]NonRes - Report'!$G$12),('[2]NonRes - Report'!$G$12-'[2]NonRes - Report'!$G$10),IF(AND($B16="3/4-inch",ABS(DN16)&gt;'[2]NonRes - Report'!$G$12),-('[2]NonRes - Report'!$G$12-'[2]NonRes - Report'!$G$10),IF(AND($B16="1-inch",DN16&gt;'[2]NonRes - Report'!$I$12),('[2]NonRes - Report'!$I$12-'[2]NonRes - Report'!$I$10),IF(AND($B16="1-inch",ABS(DN16)&gt;'[2]NonRes - Report'!$I$12),-('[2]NonRes - Report'!$I$12-'[2]NonRes - Report'!$I$10),IF(AND($B16="1 1/2-inch",DN16&gt;'[2]NonRes - Report'!$J$12),('[2]NonRes - Report'!$J$12-'[2]NonRes - Report'!$J$10),IF(AND($B16="1 1/2-inch",ABS(DN16)&gt;'[2]NonRes - Report'!$J$12),-('[2]NonRes - Report'!$J$12-'[2]NonRes - Report'!$J$10),IF(AND($B16="2-inch",DN16&gt;'[2]NonRes - Report'!$K$12),('[2]NonRes - Report'!$K$12-'[2]NonRes - Report'!$K$10),IF(AND($B16="2-inch",ABS(DN16)&gt;'[2]NonRes - Report'!$K$12),-('[2]NonRes - Report'!$K$12-'[2]NonRes - Report'!$K$10),IF(AND($B16="3-inch",DN16&gt;'[2]NonRes - Report'!$L$12),('[2]NonRes - Report'!$L$12-'[2]NonRes - Report'!$L$10),IF(AND($B16="3-inch",ABS(DN16)&gt;'[2]NonRes - Report'!$L$12),-('[2]NonRes - Report'!$L$12-'[2]NonRes - Report'!$L$10),IF(AND($B16="4-inch",DN16&gt;'[2]NonRes - Report'!$M$12),('[2]NonRes - Report'!$M$12-'[2]NonRes - Report'!$M$10),IF(AND($B16="4-inch",ABS(DN16)&gt;'[2]NonRes - Report'!$M$12),-('[2]NonRes - Report'!$M$12-'[2]NonRes - Report'!$M$10),IF(AND($B16="6-inch",DN16&gt;'[2]NonRes - Report'!$N$12),('[2]NonRes - Report'!$N$12-'[2]NonRes - Report'!$N$10),IF(AND($B16="6-inch",ABS(DN16)&gt;'[2]NonRes - Report'!$N$12),-('[2]NonRes - Report'!$N$12-'[2]NonRes - Report'!$N$10),IF(DN16&lt;0,(+DN16+AH16),(+DN16-AH16))))))))))))))))</f>
        <v>2400</v>
      </c>
      <c r="BG16" s="38">
        <f>IF(AND($B16="3/4-inch",DO16&gt;'[2]NonRes - Report'!$G$12),('[2]NonRes - Report'!$G$12-'[2]NonRes - Report'!$G$10),IF(AND($B16="3/4-inch",ABS(DO16)&gt;'[2]NonRes - Report'!$G$12),-('[2]NonRes - Report'!$G$12-'[2]NonRes - Report'!$G$10),IF(AND($B16="1-inch",DO16&gt;'[2]NonRes - Report'!$I$12),('[2]NonRes - Report'!$I$12-'[2]NonRes - Report'!$I$10),IF(AND($B16="1-inch",ABS(DO16)&gt;'[2]NonRes - Report'!$I$12),-('[2]NonRes - Report'!$I$12-'[2]NonRes - Report'!$I$10),IF(AND($B16="1 1/2-inch",DO16&gt;'[2]NonRes - Report'!$J$12),('[2]NonRes - Report'!$J$12-'[2]NonRes - Report'!$J$10),IF(AND($B16="1 1/2-inch",ABS(DO16)&gt;'[2]NonRes - Report'!$J$12),-('[2]NonRes - Report'!$J$12-'[2]NonRes - Report'!$J$10),IF(AND($B16="2-inch",DO16&gt;'[2]NonRes - Report'!$K$12),('[2]NonRes - Report'!$K$12-'[2]NonRes - Report'!$K$10),IF(AND($B16="2-inch",ABS(DO16)&gt;'[2]NonRes - Report'!$K$12),-('[2]NonRes - Report'!$K$12-'[2]NonRes - Report'!$K$10),IF(AND($B16="3-inch",DO16&gt;'[2]NonRes - Report'!$L$12),('[2]NonRes - Report'!$L$12-'[2]NonRes - Report'!$L$10),IF(AND($B16="3-inch",ABS(DO16)&gt;'[2]NonRes - Report'!$L$12),-('[2]NonRes - Report'!$L$12-'[2]NonRes - Report'!$L$10),IF(AND($B16="4-inch",DO16&gt;'[2]NonRes - Report'!$M$12),('[2]NonRes - Report'!$M$12-'[2]NonRes - Report'!$M$10),IF(AND($B16="4-inch",ABS(DO16)&gt;'[2]NonRes - Report'!$M$12),-('[2]NonRes - Report'!$M$12-'[2]NonRes - Report'!$M$10),IF(AND($B16="6-inch",DO16&gt;'[2]NonRes - Report'!$N$12),('[2]NonRes - Report'!$N$12-'[2]NonRes - Report'!$N$10),IF(AND($B16="6-inch",ABS(DO16)&gt;'[2]NonRes - Report'!$N$12),-('[2]NonRes - Report'!$N$12-'[2]NonRes - Report'!$N$10),IF(DO16&lt;0,(+DO16+AI16),(+DO16-AI16))))))))))))))))</f>
        <v>2400</v>
      </c>
      <c r="BH16" s="38">
        <f>IF(AND($B16="3/4-inch",DP16&gt;'[2]NonRes - Report'!$G$12),('[2]NonRes - Report'!$G$12-'[2]NonRes - Report'!$G$10),IF(AND($B16="3/4-inch",ABS(DP16)&gt;'[2]NonRes - Report'!$G$12),-('[2]NonRes - Report'!$G$12-'[2]NonRes - Report'!$G$10),IF(AND($B16="1-inch",DP16&gt;'[2]NonRes - Report'!$I$12),('[2]NonRes - Report'!$I$12-'[2]NonRes - Report'!$I$10),IF(AND($B16="1-inch",ABS(DP16)&gt;'[2]NonRes - Report'!$I$12),-('[2]NonRes - Report'!$I$12-'[2]NonRes - Report'!$I$10),IF(AND($B16="1 1/2-inch",DP16&gt;'[2]NonRes - Report'!$J$12),('[2]NonRes - Report'!$J$12-'[2]NonRes - Report'!$J$10),IF(AND($B16="1 1/2-inch",ABS(DP16)&gt;'[2]NonRes - Report'!$J$12),-('[2]NonRes - Report'!$J$12-'[2]NonRes - Report'!$J$10),IF(AND($B16="2-inch",DP16&gt;'[2]NonRes - Report'!$K$12),('[2]NonRes - Report'!$K$12-'[2]NonRes - Report'!$K$10),IF(AND($B16="2-inch",ABS(DP16)&gt;'[2]NonRes - Report'!$K$12),-('[2]NonRes - Report'!$K$12-'[2]NonRes - Report'!$K$10),IF(AND($B16="3-inch",DP16&gt;'[2]NonRes - Report'!$L$12),('[2]NonRes - Report'!$L$12-'[2]NonRes - Report'!$L$10),IF(AND($B16="3-inch",ABS(DP16)&gt;'[2]NonRes - Report'!$L$12),-('[2]NonRes - Report'!$L$12-'[2]NonRes - Report'!$L$10),IF(AND($B16="4-inch",DP16&gt;'[2]NonRes - Report'!$M$12),('[2]NonRes - Report'!$M$12-'[2]NonRes - Report'!$M$10),IF(AND($B16="4-inch",ABS(DP16)&gt;'[2]NonRes - Report'!$M$12),-('[2]NonRes - Report'!$M$12-'[2]NonRes - Report'!$M$10),IF(AND($B16="6-inch",DP16&gt;'[2]NonRes - Report'!$N$12),('[2]NonRes - Report'!$N$12-'[2]NonRes - Report'!$N$10),IF(AND($B16="6-inch",ABS(DP16)&gt;'[2]NonRes - Report'!$N$12),-('[2]NonRes - Report'!$N$12-'[2]NonRes - Report'!$N$10),IF(DP16&lt;0,(+DP16+AJ16),(+DP16-AJ16))))))))))))))))</f>
        <v>300</v>
      </c>
      <c r="BI16" s="38">
        <f>IF(AND($B16="3/4-inch",DQ16&gt;'[2]NonRes - Report'!$G$12),('[2]NonRes - Report'!$G$12-'[2]NonRes - Report'!$G$10),IF(AND($B16="3/4-inch",ABS(DQ16)&gt;'[2]NonRes - Report'!$G$12),-('[2]NonRes - Report'!$G$12-'[2]NonRes - Report'!$G$10),IF(AND($B16="1-inch",DQ16&gt;'[2]NonRes - Report'!$I$12),('[2]NonRes - Report'!$I$12-'[2]NonRes - Report'!$I$10),IF(AND($B16="1-inch",ABS(DQ16)&gt;'[2]NonRes - Report'!$I$12),-('[2]NonRes - Report'!$I$12-'[2]NonRes - Report'!$I$10),IF(AND($B16="1 1/2-inch",DQ16&gt;'[2]NonRes - Report'!$J$12),('[2]NonRes - Report'!$J$12-'[2]NonRes - Report'!$J$10),IF(AND($B16="1 1/2-inch",ABS(DQ16)&gt;'[2]NonRes - Report'!$J$12),-('[2]NonRes - Report'!$J$12-'[2]NonRes - Report'!$J$10),IF(AND($B16="2-inch",DQ16&gt;'[2]NonRes - Report'!$K$12),('[2]NonRes - Report'!$K$12-'[2]NonRes - Report'!$K$10),IF(AND($B16="2-inch",ABS(DQ16)&gt;'[2]NonRes - Report'!$K$12),-('[2]NonRes - Report'!$K$12-'[2]NonRes - Report'!$K$10),IF(AND($B16="3-inch",DQ16&gt;'[2]NonRes - Report'!$L$12),('[2]NonRes - Report'!$L$12-'[2]NonRes - Report'!$L$10),IF(AND($B16="3-inch",ABS(DQ16)&gt;'[2]NonRes - Report'!$L$12),-('[2]NonRes - Report'!$L$12-'[2]NonRes - Report'!$L$10),IF(AND($B16="4-inch",DQ16&gt;'[2]NonRes - Report'!$M$12),('[2]NonRes - Report'!$M$12-'[2]NonRes - Report'!$M$10),IF(AND($B16="4-inch",ABS(DQ16)&gt;'[2]NonRes - Report'!$M$12),-('[2]NonRes - Report'!$M$12-'[2]NonRes - Report'!$M$10),IF(AND($B16="6-inch",DQ16&gt;'[2]NonRes - Report'!$N$12),('[2]NonRes - Report'!$N$12-'[2]NonRes - Report'!$N$10),IF(AND($B16="6-inch",ABS(DQ16)&gt;'[2]NonRes - Report'!$N$12),-('[2]NonRes - Report'!$N$12-'[2]NonRes - Report'!$N$10),IF(DQ16&lt;0,(+DQ16+AK16),(+DQ16-AK16))))))))))))))))</f>
        <v>0</v>
      </c>
      <c r="BJ16" s="38">
        <f>IF(AND($B16="3/4-inch",DR16&gt;'[2]NonRes - Report'!$G$12),('[2]NonRes - Report'!$G$12-'[2]NonRes - Report'!$G$10),IF(AND($B16="3/4-inch",ABS(DR16)&gt;'[2]NonRes - Report'!$G$12),-('[2]NonRes - Report'!$G$12-'[2]NonRes - Report'!$G$10),IF(AND($B16="1-inch",DR16&gt;'[2]NonRes - Report'!$I$12),('[2]NonRes - Report'!$I$12-'[2]NonRes - Report'!$I$10),IF(AND($B16="1-inch",ABS(DR16)&gt;'[2]NonRes - Report'!$I$12),-('[2]NonRes - Report'!$I$12-'[2]NonRes - Report'!$I$10),IF(AND($B16="1 1/2-inch",DR16&gt;'[2]NonRes - Report'!$J$12),('[2]NonRes - Report'!$J$12-'[2]NonRes - Report'!$J$10),IF(AND($B16="1 1/2-inch",ABS(DR16)&gt;'[2]NonRes - Report'!$J$12),-('[2]NonRes - Report'!$J$12-'[2]NonRes - Report'!$J$10),IF(AND($B16="2-inch",DR16&gt;'[2]NonRes - Report'!$K$12),('[2]NonRes - Report'!$K$12-'[2]NonRes - Report'!$K$10),IF(AND($B16="2-inch",ABS(DR16)&gt;'[2]NonRes - Report'!$K$12),-('[2]NonRes - Report'!$K$12-'[2]NonRes - Report'!$K$10),IF(AND($B16="3-inch",DR16&gt;'[2]NonRes - Report'!$L$12),('[2]NonRes - Report'!$L$12-'[2]NonRes - Report'!$L$10),IF(AND($B16="3-inch",ABS(DR16)&gt;'[2]NonRes - Report'!$L$12),-('[2]NonRes - Report'!$L$12-'[2]NonRes - Report'!$L$10),IF(AND($B16="4-inch",DR16&gt;'[2]NonRes - Report'!$M$12),('[2]NonRes - Report'!$M$12-'[2]NonRes - Report'!$M$10),IF(AND($B16="4-inch",ABS(DR16)&gt;'[2]NonRes - Report'!$M$12),-('[2]NonRes - Report'!$M$12-'[2]NonRes - Report'!$M$10),IF(AND($B16="6-inch",DR16&gt;'[2]NonRes - Report'!$N$12),('[2]NonRes - Report'!$N$12-'[2]NonRes - Report'!$N$10),IF(AND($B16="6-inch",ABS(DR16)&gt;'[2]NonRes - Report'!$N$12),-('[2]NonRes - Report'!$N$12-'[2]NonRes - Report'!$N$10),IF(DR16&lt;0,(+DR16+AL16),(+DR16-AL16))))))))))))))))</f>
        <v>2400</v>
      </c>
      <c r="BK16" s="38">
        <f>IF(AND($B16="3/4-inch",DS16&gt;'[2]NonRes - Report'!$G$12),('[2]NonRes - Report'!$G$12-'[2]NonRes - Report'!$G$10),IF(AND($B16="3/4-inch",ABS(DS16)&gt;'[2]NonRes - Report'!$G$12),-('[2]NonRes - Report'!$G$12-'[2]NonRes - Report'!$G$10),IF(AND($B16="1-inch",DS16&gt;'[2]NonRes - Report'!$I$12),('[2]NonRes - Report'!$I$12-'[2]NonRes - Report'!$I$10),IF(AND($B16="1-inch",ABS(DS16)&gt;'[2]NonRes - Report'!$I$12),-('[2]NonRes - Report'!$I$12-'[2]NonRes - Report'!$I$10),IF(AND($B16="1 1/2-inch",DS16&gt;'[2]NonRes - Report'!$J$12),('[2]NonRes - Report'!$J$12-'[2]NonRes - Report'!$J$10),IF(AND($B16="1 1/2-inch",ABS(DS16)&gt;'[2]NonRes - Report'!$J$12),-('[2]NonRes - Report'!$J$12-'[2]NonRes - Report'!$J$10),IF(AND($B16="2-inch",DS16&gt;'[2]NonRes - Report'!$K$12),('[2]NonRes - Report'!$K$12-'[2]NonRes - Report'!$K$10),IF(AND($B16="2-inch",ABS(DS16)&gt;'[2]NonRes - Report'!$K$12),-('[2]NonRes - Report'!$K$12-'[2]NonRes - Report'!$K$10),IF(AND($B16="3-inch",DS16&gt;'[2]NonRes - Report'!$L$12),('[2]NonRes - Report'!$L$12-'[2]NonRes - Report'!$L$10),IF(AND($B16="3-inch",ABS(DS16)&gt;'[2]NonRes - Report'!$L$12),-('[2]NonRes - Report'!$L$12-'[2]NonRes - Report'!$L$10),IF(AND($B16="4-inch",DS16&gt;'[2]NonRes - Report'!$M$12),('[2]NonRes - Report'!$M$12-'[2]NonRes - Report'!$M$10),IF(AND($B16="4-inch",ABS(DS16)&gt;'[2]NonRes - Report'!$M$12),-('[2]NonRes - Report'!$M$12-'[2]NonRes - Report'!$M$10),IF(AND($B16="6-inch",DS16&gt;'[2]NonRes - Report'!$N$12),('[2]NonRes - Report'!$N$12-'[2]NonRes - Report'!$N$10),IF(AND($B16="6-inch",ABS(DS16)&gt;'[2]NonRes - Report'!$N$12),-('[2]NonRes - Report'!$N$12-'[2]NonRes - Report'!$N$10),IF(DS16&lt;0,(+DS16+AM16),(+DS16-AM16))))))))))))))))</f>
        <v>2400</v>
      </c>
      <c r="BL16" s="38">
        <f>IF(AND($B16="3/4-inch",DT16&gt;'[2]NonRes - Report'!$G$12),('[2]NonRes - Report'!$G$12-'[2]NonRes - Report'!$G$10),IF(AND($B16="3/4-inch",ABS(DT16)&gt;'[2]NonRes - Report'!$G$12),-('[2]NonRes - Report'!$G$12-'[2]NonRes - Report'!$G$10),IF(AND($B16="1-inch",DT16&gt;'[2]NonRes - Report'!$I$12),('[2]NonRes - Report'!$I$12-'[2]NonRes - Report'!$I$10),IF(AND($B16="1-inch",ABS(DT16)&gt;'[2]NonRes - Report'!$I$12),-('[2]NonRes - Report'!$I$12-'[2]NonRes - Report'!$I$10),IF(AND($B16="1 1/2-inch",DT16&gt;'[2]NonRes - Report'!$J$12),('[2]NonRes - Report'!$J$12-'[2]NonRes - Report'!$J$10),IF(AND($B16="1 1/2-inch",ABS(DT16)&gt;'[2]NonRes - Report'!$J$12),-('[2]NonRes - Report'!$J$12-'[2]NonRes - Report'!$J$10),IF(AND($B16="2-inch",DT16&gt;'[2]NonRes - Report'!$K$12),('[2]NonRes - Report'!$K$12-'[2]NonRes - Report'!$K$10),IF(AND($B16="2-inch",ABS(DT16)&gt;'[2]NonRes - Report'!$K$12),-('[2]NonRes - Report'!$K$12-'[2]NonRes - Report'!$K$10),IF(AND($B16="3-inch",DT16&gt;'[2]NonRes - Report'!$L$12),('[2]NonRes - Report'!$L$12-'[2]NonRes - Report'!$L$10),IF(AND($B16="3-inch",ABS(DT16)&gt;'[2]NonRes - Report'!$L$12),-('[2]NonRes - Report'!$L$12-'[2]NonRes - Report'!$L$10),IF(AND($B16="4-inch",DT16&gt;'[2]NonRes - Report'!$M$12),('[2]NonRes - Report'!$M$12-'[2]NonRes - Report'!$M$10),IF(AND($B16="4-inch",ABS(DT16)&gt;'[2]NonRes - Report'!$M$12),-('[2]NonRes - Report'!$M$12-'[2]NonRes - Report'!$M$10),IF(AND($B16="6-inch",DT16&gt;'[2]NonRes - Report'!$N$12),('[2]NonRes - Report'!$N$12-'[2]NonRes - Report'!$N$10),IF(AND($B16="6-inch",ABS(DT16)&gt;'[2]NonRes - Report'!$N$12),-('[2]NonRes - Report'!$N$12-'[2]NonRes - Report'!$N$10),IF(DT16&lt;0,(+DT16+AN16),(+DT16-AN16))))))))))))))))</f>
        <v>2400</v>
      </c>
      <c r="BM16" s="39">
        <f>IF(AND($B16="3/4-inch",DU16&gt;'[2]NonRes - Report'!$G$12),('[2]NonRes - Report'!$G$12-'[2]NonRes - Report'!$G$10),IF(AND($B16="3/4-inch",ABS(DU16)&gt;'[2]NonRes - Report'!$G$12),-('[2]NonRes - Report'!$G$12-'[2]NonRes - Report'!$G$10),IF(AND($B16="1-inch",DU16&gt;'[2]NonRes - Report'!$I$12),('[2]NonRes - Report'!$I$12-'[2]NonRes - Report'!$I$10),IF(AND($B16="1-inch",ABS(DU16)&gt;'[2]NonRes - Report'!$I$12),-('[2]NonRes - Report'!$I$12-'[2]NonRes - Report'!$I$10),IF(AND($B16="1 1/2-inch",DU16&gt;'[2]NonRes - Report'!$J$12),('[2]NonRes - Report'!$J$12-'[2]NonRes - Report'!$J$10),IF(AND($B16="1 1/2-inch",ABS(DU16)&gt;'[2]NonRes - Report'!$J$12),-('[2]NonRes - Report'!$J$12-'[2]NonRes - Report'!$J$10),IF(AND($B16="2-inch",DU16&gt;'[2]NonRes - Report'!$K$12),('[2]NonRes - Report'!$K$12-'[2]NonRes - Report'!$K$10),IF(AND($B16="2-inch",ABS(DU16)&gt;'[2]NonRes - Report'!$K$12),-('[2]NonRes - Report'!$K$12-'[2]NonRes - Report'!$K$10),IF(AND($B16="3-inch",DU16&gt;'[2]NonRes - Report'!$L$12),('[2]NonRes - Report'!$L$12-'[2]NonRes - Report'!$L$10),IF(AND($B16="3-inch",ABS(DU16)&gt;'[2]NonRes - Report'!$L$12),-('[2]NonRes - Report'!$L$12-'[2]NonRes - Report'!$L$10),IF(AND($B16="4-inch",DU16&gt;'[2]NonRes - Report'!$M$12),('[2]NonRes - Report'!$M$12-'[2]NonRes - Report'!$M$10),IF(AND($B16="4-inch",ABS(DU16)&gt;'[2]NonRes - Report'!$M$12),-('[2]NonRes - Report'!$M$12-'[2]NonRes - Report'!$M$10),IF(AND($B16="6-inch",DU16&gt;'[2]NonRes - Report'!$N$12),('[2]NonRes - Report'!$N$12-'[2]NonRes - Report'!$N$10),IF(AND($B16="6-inch",ABS(DU16)&gt;'[2]NonRes - Report'!$N$12),-('[2]NonRes - Report'!$N$12-'[2]NonRes - Report'!$N$10),IF(DU16&lt;0,(+DU16+AO16),(+DU16-AO16))))))))))))))))</f>
        <v>2400</v>
      </c>
      <c r="BN16" s="40">
        <f>IF(AND($B16="3/4-inch",DJ16&gt;'[2]NonRes - Report'!$G$12),(('[2]NonRes - Report'!$G$12-'[2]NonRes - Report'!$G$10)/'[2]NonRes - Report'!$I$22*'[2]NonRes - Report'!$E$12),IF(AND($B16="1-inch",DJ16&gt;'[2]NonRes - Report'!$I$12),(('[2]NonRes - Report'!$I$12-'[2]NonRes - Report'!$I$10)/'[2]NonRes - Report'!$I$22*'[2]NonRes - Report'!$E$12),IF(AND($B16="1 1/2-inch",DJ16&gt;'[2]NonRes - Report'!$J$12),(('[2]NonRes - Report'!$J$12-'[2]NonRes - Report'!$J$10)/'[2]NonRes - Report'!$I$22*'[2]NonRes - Report'!$E$12),IF(AND($B16="2-inch",DJ16&gt;'[2]NonRes - Report'!$K$12),(('[2]NonRes - Report'!$K$12-'[2]NonRes - Report'!$K$10)/'[2]NonRes - Report'!$I$22*'[2]NonRes - Report'!$E$12),IF(AND($B16="3-inch",DJ16&gt;'[2]NonRes - Report'!$L$12),(('[2]NonRes - Report'!$L$12-'[2]NonRes - Report'!$L$10)/'[2]NonRes - Report'!$I$22*'[2]NonRes - Report'!$E$12),IF(AND($B16="4-inch",DJ16&gt;'[2]NonRes - Report'!$M$12),(('[2]NonRes - Report'!$M$12-'[2]NonRes - Report'!$M$10)/'[2]NonRes - Report'!$I$22*'[2]NonRes - Report'!$E$12),IF(AND($B16="6-inch",DJ16&gt;'[2]NonRes - Report'!$N$12),(('[2]NonRes - Report'!$N$12-'[2]NonRes - Report'!$N$10)/'[2]NonRes - Report'!$I$22*'[2]NonRes - Report'!$E$12),BB16/'[2]NonRes - Report'!$I$22*'[2]NonRes - Report'!$E$12)))))))</f>
        <v>24</v>
      </c>
      <c r="BO16" s="40">
        <f>IF(AND($B16="3/4-inch",DK16&gt;'[2]NonRes - Report'!$G$12),(('[2]NonRes - Report'!$G$12-'[2]NonRes - Report'!$G$10)/'[2]NonRes - Report'!$I$22*'[2]NonRes - Report'!$E$12),IF(AND($B16="1-inch",DK16&gt;'[2]NonRes - Report'!$I$12),(('[2]NonRes - Report'!$I$12-'[2]NonRes - Report'!$I$10)/'[2]NonRes - Report'!$I$22*'[2]NonRes - Report'!$E$12),IF(AND($B16="1 1/2-inch",DK16&gt;'[2]NonRes - Report'!$J$12),(('[2]NonRes - Report'!$J$12-'[2]NonRes - Report'!$J$10)/'[2]NonRes - Report'!$I$22*'[2]NonRes - Report'!$E$12),IF(AND($B16="2-inch",DK16&gt;'[2]NonRes - Report'!$K$12),(('[2]NonRes - Report'!$K$12-'[2]NonRes - Report'!$K$10)/'[2]NonRes - Report'!$I$22*'[2]NonRes - Report'!$E$12),IF(AND($B16="3-inch",DK16&gt;'[2]NonRes - Report'!$L$12),(('[2]NonRes - Report'!$L$12-'[2]NonRes - Report'!$L$10)/'[2]NonRes - Report'!$I$22*'[2]NonRes - Report'!$E$12),IF(AND($B16="4-inch",DK16&gt;'[2]NonRes - Report'!$M$12),(('[2]NonRes - Report'!$M$12-'[2]NonRes - Report'!$M$10)/'[2]NonRes - Report'!$I$22*'[2]NonRes - Report'!$E$12),IF(AND($B16="6-inch",DK16&gt;'[2]NonRes - Report'!$N$12),(('[2]NonRes - Report'!$N$12-'[2]NonRes - Report'!$N$10)/'[2]NonRes - Report'!$I$22*'[2]NonRes - Report'!$E$12),BC16/'[2]NonRes - Report'!$I$22*'[2]NonRes - Report'!$E$12)))))))</f>
        <v>36</v>
      </c>
      <c r="BP16" s="40">
        <f>IF(AND($B16="3/4-inch",DL16&gt;'[2]NonRes - Report'!$G$12),(('[2]NonRes - Report'!$G$12-'[2]NonRes - Report'!$G$10)/'[2]NonRes - Report'!$I$22*'[2]NonRes - Report'!$E$12),IF(AND($B16="1-inch",DL16&gt;'[2]NonRes - Report'!$I$12),(('[2]NonRes - Report'!$I$12-'[2]NonRes - Report'!$I$10)/'[2]NonRes - Report'!$I$22*'[2]NonRes - Report'!$E$12),IF(AND($B16="1 1/2-inch",DL16&gt;'[2]NonRes - Report'!$J$12),(('[2]NonRes - Report'!$J$12-'[2]NonRes - Report'!$J$10)/'[2]NonRes - Report'!$I$22*'[2]NonRes - Report'!$E$12),IF(AND($B16="2-inch",DL16&gt;'[2]NonRes - Report'!$K$12),(('[2]NonRes - Report'!$K$12-'[2]NonRes - Report'!$K$10)/'[2]NonRes - Report'!$I$22*'[2]NonRes - Report'!$E$12),IF(AND($B16="3-inch",DL16&gt;'[2]NonRes - Report'!$L$12),(('[2]NonRes - Report'!$L$12-'[2]NonRes - Report'!$L$10)/'[2]NonRes - Report'!$I$22*'[2]NonRes - Report'!$E$12),IF(AND($B16="4-inch",DL16&gt;'[2]NonRes - Report'!$M$12),(('[2]NonRes - Report'!$M$12-'[2]NonRes - Report'!$M$10)/'[2]NonRes - Report'!$I$22*'[2]NonRes - Report'!$E$12),IF(AND($B16="6-inch",DL16&gt;'[2]NonRes - Report'!$N$12),(('[2]NonRes - Report'!$N$12-'[2]NonRes - Report'!$N$10)/'[2]NonRes - Report'!$I$22*'[2]NonRes - Report'!$E$12),BD16/'[2]NonRes - Report'!$I$22*'[2]NonRes - Report'!$E$12)))))))</f>
        <v>36</v>
      </c>
      <c r="BQ16" s="40">
        <f>IF(AND($B16="3/4-inch",DM16&gt;'[2]NonRes - Report'!$G$12),(('[2]NonRes - Report'!$G$12-'[2]NonRes - Report'!$G$10)/'[2]NonRes - Report'!$I$22*'[2]NonRes - Report'!$E$12),IF(AND($B16="1-inch",DM16&gt;'[2]NonRes - Report'!$I$12),(('[2]NonRes - Report'!$I$12-'[2]NonRes - Report'!$I$10)/'[2]NonRes - Report'!$I$22*'[2]NonRes - Report'!$E$12),IF(AND($B16="1 1/2-inch",DM16&gt;'[2]NonRes - Report'!$J$12),(('[2]NonRes - Report'!$J$12-'[2]NonRes - Report'!$J$10)/'[2]NonRes - Report'!$I$22*'[2]NonRes - Report'!$E$12),IF(AND($B16="2-inch",DM16&gt;'[2]NonRes - Report'!$K$12),(('[2]NonRes - Report'!$K$12-'[2]NonRes - Report'!$K$10)/'[2]NonRes - Report'!$I$22*'[2]NonRes - Report'!$E$12),IF(AND($B16="3-inch",DM16&gt;'[2]NonRes - Report'!$L$12),(('[2]NonRes - Report'!$L$12-'[2]NonRes - Report'!$L$10)/'[2]NonRes - Report'!$I$22*'[2]NonRes - Report'!$E$12),IF(AND($B16="4-inch",DM16&gt;'[2]NonRes - Report'!$M$12),(('[2]NonRes - Report'!$M$12-'[2]NonRes - Report'!$M$10)/'[2]NonRes - Report'!$I$22*'[2]NonRes - Report'!$E$12),IF(AND($B16="6-inch",DM16&gt;'[2]NonRes - Report'!$N$12),(('[2]NonRes - Report'!$N$12-'[2]NonRes - Report'!$N$10)/'[2]NonRes - Report'!$I$22*'[2]NonRes - Report'!$E$12),BE16/'[2]NonRes - Report'!$I$22*'[2]NonRes - Report'!$E$12)))))))</f>
        <v>36</v>
      </c>
      <c r="BR16" s="40">
        <f>IF(AND($B16="3/4-inch",DN16&gt;'[2]NonRes - Report'!$G$12),(('[2]NonRes - Report'!$G$12-'[2]NonRes - Report'!$G$10)/'[2]NonRes - Report'!$I$22*'[2]NonRes - Report'!$E$12),IF(AND($B16="1-inch",DN16&gt;'[2]NonRes - Report'!$I$12),(('[2]NonRes - Report'!$I$12-'[2]NonRes - Report'!$I$10)/'[2]NonRes - Report'!$I$22*'[2]NonRes - Report'!$E$12),IF(AND($B16="1 1/2-inch",DN16&gt;'[2]NonRes - Report'!$J$12),(('[2]NonRes - Report'!$J$12-'[2]NonRes - Report'!$J$10)/'[2]NonRes - Report'!$I$22*'[2]NonRes - Report'!$E$12),IF(AND($B16="2-inch",DN16&gt;'[2]NonRes - Report'!$K$12),(('[2]NonRes - Report'!$K$12-'[2]NonRes - Report'!$K$10)/'[2]NonRes - Report'!$I$22*'[2]NonRes - Report'!$E$12),IF(AND($B16="3-inch",DN16&gt;'[2]NonRes - Report'!$L$12),(('[2]NonRes - Report'!$L$12-'[2]NonRes - Report'!$L$10)/'[2]NonRes - Report'!$I$22*'[2]NonRes - Report'!$E$12),IF(AND($B16="4-inch",DN16&gt;'[2]NonRes - Report'!$M$12),(('[2]NonRes - Report'!$M$12-'[2]NonRes - Report'!$M$10)/'[2]NonRes - Report'!$I$22*'[2]NonRes - Report'!$E$12),IF(AND($B16="6-inch",DN16&gt;'[2]NonRes - Report'!$N$12),(('[2]NonRes - Report'!$N$12-'[2]NonRes - Report'!$N$10)/'[2]NonRes - Report'!$I$22*'[2]NonRes - Report'!$E$12),BF16/'[2]NonRes - Report'!$I$22*'[2]NonRes - Report'!$E$12)))))))</f>
        <v>36</v>
      </c>
      <c r="BS16" s="40">
        <f>IF(AND($B16="3/4-inch",DO16&gt;'[2]NonRes - Report'!$G$12),(('[2]NonRes - Report'!$G$12-'[2]NonRes - Report'!$G$10)/'[2]NonRes - Report'!$I$22*'[2]NonRes - Report'!$E$12),IF(AND($B16="1-inch",DO16&gt;'[2]NonRes - Report'!$I$12),(('[2]NonRes - Report'!$I$12-'[2]NonRes - Report'!$I$10)/'[2]NonRes - Report'!$I$22*'[2]NonRes - Report'!$E$12),IF(AND($B16="1 1/2-inch",DO16&gt;'[2]NonRes - Report'!$J$12),(('[2]NonRes - Report'!$J$12-'[2]NonRes - Report'!$J$10)/'[2]NonRes - Report'!$I$22*'[2]NonRes - Report'!$E$12),IF(AND($B16="2-inch",DO16&gt;'[2]NonRes - Report'!$K$12),(('[2]NonRes - Report'!$K$12-'[2]NonRes - Report'!$K$10)/'[2]NonRes - Report'!$I$22*'[2]NonRes - Report'!$E$12),IF(AND($B16="3-inch",DO16&gt;'[2]NonRes - Report'!$L$12),(('[2]NonRes - Report'!$L$12-'[2]NonRes - Report'!$L$10)/'[2]NonRes - Report'!$I$22*'[2]NonRes - Report'!$E$12),IF(AND($B16="4-inch",DO16&gt;'[2]NonRes - Report'!$M$12),(('[2]NonRes - Report'!$M$12-'[2]NonRes - Report'!$M$10)/'[2]NonRes - Report'!$I$22*'[2]NonRes - Report'!$E$12),IF(AND($B16="6-inch",DO16&gt;'[2]NonRes - Report'!$N$12),(('[2]NonRes - Report'!$N$12-'[2]NonRes - Report'!$N$10)/'[2]NonRes - Report'!$I$22*'[2]NonRes - Report'!$E$12),BG16/'[2]NonRes - Report'!$I$22*'[2]NonRes - Report'!$E$12)))))))</f>
        <v>36</v>
      </c>
      <c r="BT16" s="40">
        <f>IF(AND($B16="3/4-inch",DP16&gt;'[2]NonRes - Report'!$G$12),(('[2]NonRes - Report'!$G$12-'[2]NonRes - Report'!$G$10)/'[2]NonRes - Report'!$I$22*'[2]NonRes - Report'!$E$12),IF(AND($B16="1-inch",DP16&gt;'[2]NonRes - Report'!$I$12),(('[2]NonRes - Report'!$I$12-'[2]NonRes - Report'!$I$10)/'[2]NonRes - Report'!$I$22*'[2]NonRes - Report'!$E$12),IF(AND($B16="1 1/2-inch",DP16&gt;'[2]NonRes - Report'!$J$12),(('[2]NonRes - Report'!$J$12-'[2]NonRes - Report'!$J$10)/'[2]NonRes - Report'!$I$22*'[2]NonRes - Report'!$E$12),IF(AND($B16="2-inch",DP16&gt;'[2]NonRes - Report'!$K$12),(('[2]NonRes - Report'!$K$12-'[2]NonRes - Report'!$K$10)/'[2]NonRes - Report'!$I$22*'[2]NonRes - Report'!$E$12),IF(AND($B16="3-inch",DP16&gt;'[2]NonRes - Report'!$L$12),(('[2]NonRes - Report'!$L$12-'[2]NonRes - Report'!$L$10)/'[2]NonRes - Report'!$I$22*'[2]NonRes - Report'!$E$12),IF(AND($B16="4-inch",DP16&gt;'[2]NonRes - Report'!$M$12),(('[2]NonRes - Report'!$M$12-'[2]NonRes - Report'!$M$10)/'[2]NonRes - Report'!$I$22*'[2]NonRes - Report'!$E$12),IF(AND($B16="6-inch",DP16&gt;'[2]NonRes - Report'!$N$12),(('[2]NonRes - Report'!$N$12-'[2]NonRes - Report'!$N$10)/'[2]NonRes - Report'!$I$22*'[2]NonRes - Report'!$E$12),BH16/'[2]NonRes - Report'!$I$22*'[2]NonRes - Report'!$E$12)))))))</f>
        <v>4.5</v>
      </c>
      <c r="BU16" s="40">
        <f>IF(AND($B16="3/4-inch",DQ16&gt;'[2]NonRes - Report'!$G$12),(('[2]NonRes - Report'!$G$12-'[2]NonRes - Report'!$G$10)/'[2]NonRes - Report'!$I$22*'[2]NonRes - Report'!$E$12),IF(AND($B16="1-inch",DQ16&gt;'[2]NonRes - Report'!$I$12),(('[2]NonRes - Report'!$I$12-'[2]NonRes - Report'!$I$10)/'[2]NonRes - Report'!$I$22*'[2]NonRes - Report'!$E$12),IF(AND($B16="1 1/2-inch",DQ16&gt;'[2]NonRes - Report'!$J$12),(('[2]NonRes - Report'!$J$12-'[2]NonRes - Report'!$J$10)/'[2]NonRes - Report'!$I$22*'[2]NonRes - Report'!$E$12),IF(AND($B16="2-inch",DQ16&gt;'[2]NonRes - Report'!$K$12),(('[2]NonRes - Report'!$K$12-'[2]NonRes - Report'!$K$10)/'[2]NonRes - Report'!$I$22*'[2]NonRes - Report'!$E$12),IF(AND($B16="3-inch",DQ16&gt;'[2]NonRes - Report'!$L$12),(('[2]NonRes - Report'!$L$12-'[2]NonRes - Report'!$L$10)/'[2]NonRes - Report'!$I$22*'[2]NonRes - Report'!$E$12),IF(AND($B16="4-inch",DQ16&gt;'[2]NonRes - Report'!$M$12),(('[2]NonRes - Report'!$M$12-'[2]NonRes - Report'!$M$10)/'[2]NonRes - Report'!$I$22*'[2]NonRes - Report'!$E$12),IF(AND($B16="6-inch",DQ16&gt;'[2]NonRes - Report'!$N$12),(('[2]NonRes - Report'!$N$12-'[2]NonRes - Report'!$N$10)/'[2]NonRes - Report'!$I$22*'[2]NonRes - Report'!$E$12),BI16/'[2]NonRes - Report'!$I$22*'[2]NonRes - Report'!$E$12)))))))</f>
        <v>0</v>
      </c>
      <c r="BV16" s="40">
        <f>IF(AND($B16="3/4-inch",DR16&gt;'[2]NonRes - Report'!$G$12),(('[2]NonRes - Report'!$G$12-'[2]NonRes - Report'!$G$10)/'[2]NonRes - Report'!$I$22*'[2]NonRes - Report'!$E$12),IF(AND($B16="1-inch",DR16&gt;'[2]NonRes - Report'!$I$12),(('[2]NonRes - Report'!$I$12-'[2]NonRes - Report'!$I$10)/'[2]NonRes - Report'!$I$22*'[2]NonRes - Report'!$E$12),IF(AND($B16="1 1/2-inch",DR16&gt;'[2]NonRes - Report'!$J$12),(('[2]NonRes - Report'!$J$12-'[2]NonRes - Report'!$J$10)/'[2]NonRes - Report'!$I$22*'[2]NonRes - Report'!$E$12),IF(AND($B16="2-inch",DR16&gt;'[2]NonRes - Report'!$K$12),(('[2]NonRes - Report'!$K$12-'[2]NonRes - Report'!$K$10)/'[2]NonRes - Report'!$I$22*'[2]NonRes - Report'!$E$12),IF(AND($B16="3-inch",DR16&gt;'[2]NonRes - Report'!$L$12),(('[2]NonRes - Report'!$L$12-'[2]NonRes - Report'!$L$10)/'[2]NonRes - Report'!$I$22*'[2]NonRes - Report'!$E$12),IF(AND($B16="4-inch",DR16&gt;'[2]NonRes - Report'!$M$12),(('[2]NonRes - Report'!$M$12-'[2]NonRes - Report'!$M$10)/'[2]NonRes - Report'!$I$22*'[2]NonRes - Report'!$E$12),IF(AND($B16="6-inch",DR16&gt;'[2]NonRes - Report'!$N$12),(('[2]NonRes - Report'!$N$12-'[2]NonRes - Report'!$N$10)/'[2]NonRes - Report'!$I$22*'[2]NonRes - Report'!$E$12),BJ16/'[2]NonRes - Report'!$I$22*'[2]NonRes - Report'!$E$12)))))))</f>
        <v>36</v>
      </c>
      <c r="BW16" s="40">
        <f>IF(AND($B16="3/4-inch",DS16&gt;'[2]NonRes - Report'!$G$12),(('[2]NonRes - Report'!$G$12-'[2]NonRes - Report'!$G$10)/'[2]NonRes - Report'!$I$22*'[2]NonRes - Report'!$E$12),IF(AND($B16="1-inch",DS16&gt;'[2]NonRes - Report'!$I$12),(('[2]NonRes - Report'!$I$12-'[2]NonRes - Report'!$I$10)/'[2]NonRes - Report'!$I$22*'[2]NonRes - Report'!$E$12),IF(AND($B16="1 1/2-inch",DS16&gt;'[2]NonRes - Report'!$J$12),(('[2]NonRes - Report'!$J$12-'[2]NonRes - Report'!$J$10)/'[2]NonRes - Report'!$I$22*'[2]NonRes - Report'!$E$12),IF(AND($B16="2-inch",DS16&gt;'[2]NonRes - Report'!$K$12),(('[2]NonRes - Report'!$K$12-'[2]NonRes - Report'!$K$10)/'[2]NonRes - Report'!$I$22*'[2]NonRes - Report'!$E$12),IF(AND($B16="3-inch",DS16&gt;'[2]NonRes - Report'!$L$12),(('[2]NonRes - Report'!$L$12-'[2]NonRes - Report'!$L$10)/'[2]NonRes - Report'!$I$22*'[2]NonRes - Report'!$E$12),IF(AND($B16="4-inch",DS16&gt;'[2]NonRes - Report'!$M$12),(('[2]NonRes - Report'!$M$12-'[2]NonRes - Report'!$M$10)/'[2]NonRes - Report'!$I$22*'[2]NonRes - Report'!$E$12),IF(AND($B16="6-inch",DS16&gt;'[2]NonRes - Report'!$N$12),(('[2]NonRes - Report'!$N$12-'[2]NonRes - Report'!$N$10)/'[2]NonRes - Report'!$I$22*'[2]NonRes - Report'!$E$12),BK16/'[2]NonRes - Report'!$I$22*'[2]NonRes - Report'!$E$12)))))))</f>
        <v>36</v>
      </c>
      <c r="BX16" s="40">
        <f>IF(AND($B16="3/4-inch",DT16&gt;'[2]NonRes - Report'!$G$12),(('[2]NonRes - Report'!$G$12-'[2]NonRes - Report'!$G$10)/'[2]NonRes - Report'!$I$22*'[2]NonRes - Report'!$E$12),IF(AND($B16="1-inch",DT16&gt;'[2]NonRes - Report'!$I$12),(('[2]NonRes - Report'!$I$12-'[2]NonRes - Report'!$I$10)/'[2]NonRes - Report'!$I$22*'[2]NonRes - Report'!$E$12),IF(AND($B16="1 1/2-inch",DT16&gt;'[2]NonRes - Report'!$J$12),(('[2]NonRes - Report'!$J$12-'[2]NonRes - Report'!$J$10)/'[2]NonRes - Report'!$I$22*'[2]NonRes - Report'!$E$12),IF(AND($B16="2-inch",DT16&gt;'[2]NonRes - Report'!$K$12),(('[2]NonRes - Report'!$K$12-'[2]NonRes - Report'!$K$10)/'[2]NonRes - Report'!$I$22*'[2]NonRes - Report'!$E$12),IF(AND($B16="3-inch",DT16&gt;'[2]NonRes - Report'!$L$12),(('[2]NonRes - Report'!$L$12-'[2]NonRes - Report'!$L$10)/'[2]NonRes - Report'!$I$22*'[2]NonRes - Report'!$E$12),IF(AND($B16="4-inch",DT16&gt;'[2]NonRes - Report'!$M$12),(('[2]NonRes - Report'!$M$12-'[2]NonRes - Report'!$M$10)/'[2]NonRes - Report'!$I$22*'[2]NonRes - Report'!$E$12),IF(AND($B16="6-inch",DT16&gt;'[2]NonRes - Report'!$N$12),(('[2]NonRes - Report'!$N$12-'[2]NonRes - Report'!$N$10)/'[2]NonRes - Report'!$I$22*'[2]NonRes - Report'!$E$12),BL16/'[2]NonRes - Report'!$I$22*'[2]NonRes - Report'!$E$12)))))))</f>
        <v>36</v>
      </c>
      <c r="BY16" s="41">
        <f>IF(AND($B16="3/4-inch",DU16&gt;'[2]NonRes - Report'!$G$12),(('[2]NonRes - Report'!$G$12-'[2]NonRes - Report'!$G$10)/'[2]NonRes - Report'!$I$22*'[2]NonRes - Report'!$E$12),IF(AND($B16="1-inch",DU16&gt;'[2]NonRes - Report'!$I$12),(('[2]NonRes - Report'!$I$12-'[2]NonRes - Report'!$I$10)/'[2]NonRes - Report'!$I$22*'[2]NonRes - Report'!$E$12),IF(AND($B16="1 1/2-inch",DU16&gt;'[2]NonRes - Report'!$J$12),(('[2]NonRes - Report'!$J$12-'[2]NonRes - Report'!$J$10)/'[2]NonRes - Report'!$I$22*'[2]NonRes - Report'!$E$12),IF(AND($B16="2-inch",DU16&gt;'[2]NonRes - Report'!$K$12),(('[2]NonRes - Report'!$K$12-'[2]NonRes - Report'!$K$10)/'[2]NonRes - Report'!$I$22*'[2]NonRes - Report'!$E$12),IF(AND($B16="3-inch",DU16&gt;'[2]NonRes - Report'!$L$12),(('[2]NonRes - Report'!$L$12-'[2]NonRes - Report'!$L$10)/'[2]NonRes - Report'!$I$22*'[2]NonRes - Report'!$E$12),IF(AND($B16="4-inch",DU16&gt;'[2]NonRes - Report'!$M$12),(('[2]NonRes - Report'!$M$12-'[2]NonRes - Report'!$M$10)/'[2]NonRes - Report'!$I$22*'[2]NonRes - Report'!$E$12),IF(AND($B16="6-inch",DU16&gt;'[2]NonRes - Report'!$N$12),(('[2]NonRes - Report'!$N$12-'[2]NonRes - Report'!$N$10)/'[2]NonRes - Report'!$I$22*'[2]NonRes - Report'!$E$12),BM16/'[2]NonRes - Report'!$I$22*'[2]NonRes - Report'!$E$12)))))))</f>
        <v>36</v>
      </c>
      <c r="BZ16" s="38">
        <f>IF(AND($B16="3/4-inch",DJ16&gt;'[2]NonRes - Report'!$G$14),(DJ16-'[2]NonRes - Report'!$G$12),IF(AND($B16="3/4-inch",ABS(DJ16)&gt;'[2]NonRes - Report'!$G$14),(DJ16+'[2]NonRes - Report'!$G$12),IF(AND($B16="1-inch",DJ16&gt;'[2]NonRes - Report'!$I$14),(DJ16-'[2]NonRes - Report'!$I$12),IF(AND($B16="1-inch",ABS(DJ16)&gt;'[2]NonRes - Report'!$I$14),(DJ16+'[2]NonRes - Report'!$I$12),IF(AND($B16="1 1/2-inch",DJ16&gt;'[2]NonRes - Report'!$J$14),(DJ16-'[2]NonRes - Report'!$J$12),IF(AND($B16="1 1/2-inch",ABS(DJ16)&gt;'[2]NonRes - Report'!$J$14),(DJ16+'[2]NonRes - Report'!$J$12),IF(AND($B16="2-inch",DJ16&gt;'[2]NonRes - Report'!$K$14),(DJ16-'[2]NonRes - Report'!$K$12),IF(AND($B16="2-inch",ABS(DJ16)&gt;'[2]NonRes - Report'!$K$14),(DJ16+'[2]NonRes - Report'!$K$12),IF(AND($B16="3-inch",DJ16&gt;'[2]NonRes - Report'!$L$14),(DJ16-'[2]NonRes - Report'!$L$12),IF(AND($B16="3-inch",ABS(DJ16)&gt;'[2]NonRes - Report'!$L$14),(DJ16+'[2]NonRes - Report'!$L$12),IF(AND($B16="4-inch",DJ16&gt;'[2]NonRes - Report'!$M$14),(DJ16-'[2]NonRes - Report'!$M$12),IF(AND($B16="4-inch",ABS(DJ16)&gt;'[2]NonRes - Report'!$M$14),(DJ16+'[2]NonRes - Report'!$M$12),IF(AND($B16="6-inch",DJ16&gt;'[2]NonRes - Report'!$N$14),(DJ16-'[2]NonRes - Report'!$N$12),IF(AND($B16="6-inch",ABS(DJ16)&gt;'[2]NonRes - Report'!$N$14),(DJ16+'[2]NonRes - Report'!$N$12),0))))))))))))))</f>
        <v>0</v>
      </c>
      <c r="CA16" s="38">
        <f>IF(AND($B16="3/4-inch",DK16&gt;'[2]NonRes - Report'!$G$14),(DK16-'[2]NonRes - Report'!$G$12),IF(AND($B16="3/4-inch",ABS(DK16)&gt;'[2]NonRes - Report'!$G$14),(DK16+'[2]NonRes - Report'!$G$12),IF(AND($B16="1-inch",DK16&gt;'[2]NonRes - Report'!$I$14),(DK16-'[2]NonRes - Report'!$I$12),IF(AND($B16="1-inch",ABS(DK16)&gt;'[2]NonRes - Report'!$I$14),(DK16+'[2]NonRes - Report'!$I$12),IF(AND($B16="1 1/2-inch",DK16&gt;'[2]NonRes - Report'!$J$14),(DK16-'[2]NonRes - Report'!$J$12),IF(AND($B16="1 1/2-inch",ABS(DK16)&gt;'[2]NonRes - Report'!$J$14),(DK16+'[2]NonRes - Report'!$J$12),IF(AND($B16="2-inch",DK16&gt;'[2]NonRes - Report'!$K$14),(DK16-'[2]NonRes - Report'!$K$12),IF(AND($B16="2-inch",ABS(DK16)&gt;'[2]NonRes - Report'!$K$14),(DK16+'[2]NonRes - Report'!$K$12),IF(AND($B16="3-inch",DK16&gt;'[2]NonRes - Report'!$L$14),(DK16-'[2]NonRes - Report'!$L$12),IF(AND($B16="3-inch",ABS(DK16)&gt;'[2]NonRes - Report'!$L$14),(DK16+'[2]NonRes - Report'!$L$12),IF(AND($B16="4-inch",DK16&gt;'[2]NonRes - Report'!$M$14),(DK16-'[2]NonRes - Report'!$M$12),IF(AND($B16="4-inch",ABS(DK16)&gt;'[2]NonRes - Report'!$M$14),(DK16+'[2]NonRes - Report'!$M$12),IF(AND($B16="6-inch",DK16&gt;'[2]NonRes - Report'!$N$14),(DK16-'[2]NonRes - Report'!$N$12),IF(AND($B16="6-inch",ABS(DK16)&gt;'[2]NonRes - Report'!$N$14),(DK16+'[2]NonRes - Report'!$N$12),0))))))))))))))</f>
        <v>5400</v>
      </c>
      <c r="CB16" s="38">
        <f>IF(AND($B16="3/4-inch",DL16&gt;'[2]NonRes - Report'!$G$14),(DL16-'[2]NonRes - Report'!$G$12),IF(AND($B16="3/4-inch",ABS(DL16)&gt;'[2]NonRes - Report'!$G$14),(DL16+'[2]NonRes - Report'!$G$12),IF(AND($B16="1-inch",DL16&gt;'[2]NonRes - Report'!$I$14),(DL16-'[2]NonRes - Report'!$I$12),IF(AND($B16="1-inch",ABS(DL16)&gt;'[2]NonRes - Report'!$I$14),(DL16+'[2]NonRes - Report'!$I$12),IF(AND($B16="1 1/2-inch",DL16&gt;'[2]NonRes - Report'!$J$14),(DL16-'[2]NonRes - Report'!$J$12),IF(AND($B16="1 1/2-inch",ABS(DL16)&gt;'[2]NonRes - Report'!$J$14),(DL16+'[2]NonRes - Report'!$J$12),IF(AND($B16="2-inch",DL16&gt;'[2]NonRes - Report'!$K$14),(DL16-'[2]NonRes - Report'!$K$12),IF(AND($B16="2-inch",ABS(DL16)&gt;'[2]NonRes - Report'!$K$14),(DL16+'[2]NonRes - Report'!$K$12),IF(AND($B16="3-inch",DL16&gt;'[2]NonRes - Report'!$L$14),(DL16-'[2]NonRes - Report'!$L$12),IF(AND($B16="3-inch",ABS(DL16)&gt;'[2]NonRes - Report'!$L$14),(DL16+'[2]NonRes - Report'!$L$12),IF(AND($B16="4-inch",DL16&gt;'[2]NonRes - Report'!$M$14),(DL16-'[2]NonRes - Report'!$M$12),IF(AND($B16="4-inch",ABS(DL16)&gt;'[2]NonRes - Report'!$M$14),(DL16+'[2]NonRes - Report'!$M$12),IF(AND($B16="6-inch",DL16&gt;'[2]NonRes - Report'!$N$14),(DL16-'[2]NonRes - Report'!$N$12),IF(AND($B16="6-inch",ABS(DL16)&gt;'[2]NonRes - Report'!$N$14),(DL16+'[2]NonRes - Report'!$N$12),0))))))))))))))</f>
        <v>2900</v>
      </c>
      <c r="CC16" s="38">
        <f>IF(AND($B16="3/4-inch",DM16&gt;'[2]NonRes - Report'!$G$14),(DM16-'[2]NonRes - Report'!$G$12),IF(AND($B16="3/4-inch",ABS(DM16)&gt;'[2]NonRes - Report'!$G$14),(DM16+'[2]NonRes - Report'!$G$12),IF(AND($B16="1-inch",DM16&gt;'[2]NonRes - Report'!$I$14),(DM16-'[2]NonRes - Report'!$I$12),IF(AND($B16="1-inch",ABS(DM16)&gt;'[2]NonRes - Report'!$I$14),(DM16+'[2]NonRes - Report'!$I$12),IF(AND($B16="1 1/2-inch",DM16&gt;'[2]NonRes - Report'!$J$14),(DM16-'[2]NonRes - Report'!$J$12),IF(AND($B16="1 1/2-inch",ABS(DM16)&gt;'[2]NonRes - Report'!$J$14),(DM16+'[2]NonRes - Report'!$J$12),IF(AND($B16="2-inch",DM16&gt;'[2]NonRes - Report'!$K$14),(DM16-'[2]NonRes - Report'!$K$12),IF(AND($B16="2-inch",ABS(DM16)&gt;'[2]NonRes - Report'!$K$14),(DM16+'[2]NonRes - Report'!$K$12),IF(AND($B16="3-inch",DM16&gt;'[2]NonRes - Report'!$L$14),(DM16-'[2]NonRes - Report'!$L$12),IF(AND($B16="3-inch",ABS(DM16)&gt;'[2]NonRes - Report'!$L$14),(DM16+'[2]NonRes - Report'!$L$12),IF(AND($B16="4-inch",DM16&gt;'[2]NonRes - Report'!$M$14),(DM16-'[2]NonRes - Report'!$M$12),IF(AND($B16="4-inch",ABS(DM16)&gt;'[2]NonRes - Report'!$M$14),(DM16+'[2]NonRes - Report'!$M$12),IF(AND($B16="6-inch",DM16&gt;'[2]NonRes - Report'!$N$14),(DM16-'[2]NonRes - Report'!$N$12),IF(AND($B16="6-inch",ABS(DM16)&gt;'[2]NonRes - Report'!$N$14),(DM16+'[2]NonRes - Report'!$N$12),0))))))))))))))</f>
        <v>0</v>
      </c>
      <c r="CD16" s="38">
        <f>IF(AND($B16="3/4-inch",DN16&gt;'[2]NonRes - Report'!$G$14),(DN16-'[2]NonRes - Report'!$G$12),IF(AND($B16="3/4-inch",ABS(DN16)&gt;'[2]NonRes - Report'!$G$14),(DN16+'[2]NonRes - Report'!$G$12),IF(AND($B16="1-inch",DN16&gt;'[2]NonRes - Report'!$I$14),(DN16-'[2]NonRes - Report'!$I$12),IF(AND($B16="1-inch",ABS(DN16)&gt;'[2]NonRes - Report'!$I$14),(DN16+'[2]NonRes - Report'!$I$12),IF(AND($B16="1 1/2-inch",DN16&gt;'[2]NonRes - Report'!$J$14),(DN16-'[2]NonRes - Report'!$J$12),IF(AND($B16="1 1/2-inch",ABS(DN16)&gt;'[2]NonRes - Report'!$J$14),(DN16+'[2]NonRes - Report'!$J$12),IF(AND($B16="2-inch",DN16&gt;'[2]NonRes - Report'!$K$14),(DN16-'[2]NonRes - Report'!$K$12),IF(AND($B16="2-inch",ABS(DN16)&gt;'[2]NonRes - Report'!$K$14),(DN16+'[2]NonRes - Report'!$K$12),IF(AND($B16="3-inch",DN16&gt;'[2]NonRes - Report'!$L$14),(DN16-'[2]NonRes - Report'!$L$12),IF(AND($B16="3-inch",ABS(DN16)&gt;'[2]NonRes - Report'!$L$14),(DN16+'[2]NonRes - Report'!$L$12),IF(AND($B16="4-inch",DN16&gt;'[2]NonRes - Report'!$M$14),(DN16-'[2]NonRes - Report'!$M$12),IF(AND($B16="4-inch",ABS(DN16)&gt;'[2]NonRes - Report'!$M$14),(DN16+'[2]NonRes - Report'!$M$12),IF(AND($B16="6-inch",DN16&gt;'[2]NonRes - Report'!$N$14),(DN16-'[2]NonRes - Report'!$N$12),IF(AND($B16="6-inch",ABS(DN16)&gt;'[2]NonRes - Report'!$N$14),(DN16+'[2]NonRes - Report'!$N$12),0))))))))))))))</f>
        <v>5900</v>
      </c>
      <c r="CE16" s="38">
        <f>IF(AND($B16="3/4-inch",DO16&gt;'[2]NonRes - Report'!$G$14),(DO16-'[2]NonRes - Report'!$G$12),IF(AND($B16="3/4-inch",ABS(DO16)&gt;'[2]NonRes - Report'!$G$14),(DO16+'[2]NonRes - Report'!$G$12),IF(AND($B16="1-inch",DO16&gt;'[2]NonRes - Report'!$I$14),(DO16-'[2]NonRes - Report'!$I$12),IF(AND($B16="1-inch",ABS(DO16)&gt;'[2]NonRes - Report'!$I$14),(DO16+'[2]NonRes - Report'!$I$12),IF(AND($B16="1 1/2-inch",DO16&gt;'[2]NonRes - Report'!$J$14),(DO16-'[2]NonRes - Report'!$J$12),IF(AND($B16="1 1/2-inch",ABS(DO16)&gt;'[2]NonRes - Report'!$J$14),(DO16+'[2]NonRes - Report'!$J$12),IF(AND($B16="2-inch",DO16&gt;'[2]NonRes - Report'!$K$14),(DO16-'[2]NonRes - Report'!$K$12),IF(AND($B16="2-inch",ABS(DO16)&gt;'[2]NonRes - Report'!$K$14),(DO16+'[2]NonRes - Report'!$K$12),IF(AND($B16="3-inch",DO16&gt;'[2]NonRes - Report'!$L$14),(DO16-'[2]NonRes - Report'!$L$12),IF(AND($B16="3-inch",ABS(DO16)&gt;'[2]NonRes - Report'!$L$14),(DO16+'[2]NonRes - Report'!$L$12),IF(AND($B16="4-inch",DO16&gt;'[2]NonRes - Report'!$M$14),(DO16-'[2]NonRes - Report'!$M$12),IF(AND($B16="4-inch",ABS(DO16)&gt;'[2]NonRes - Report'!$M$14),(DO16+'[2]NonRes - Report'!$M$12),IF(AND($B16="6-inch",DO16&gt;'[2]NonRes - Report'!$N$14),(DO16-'[2]NonRes - Report'!$N$12),IF(AND($B16="6-inch",ABS(DO16)&gt;'[2]NonRes - Report'!$N$14),(DO16+'[2]NonRes - Report'!$N$12),0))))))))))))))</f>
        <v>4200</v>
      </c>
      <c r="CF16" s="38">
        <f>IF(AND($B16="3/4-inch",DP16&gt;'[2]NonRes - Report'!$G$14),(DP16-'[2]NonRes - Report'!$G$12),IF(AND($B16="3/4-inch",ABS(DP16)&gt;'[2]NonRes - Report'!$G$14),(DP16+'[2]NonRes - Report'!$G$12),IF(AND($B16="1-inch",DP16&gt;'[2]NonRes - Report'!$I$14),(DP16-'[2]NonRes - Report'!$I$12),IF(AND($B16="1-inch",ABS(DP16)&gt;'[2]NonRes - Report'!$I$14),(DP16+'[2]NonRes - Report'!$I$12),IF(AND($B16="1 1/2-inch",DP16&gt;'[2]NonRes - Report'!$J$14),(DP16-'[2]NonRes - Report'!$J$12),IF(AND($B16="1 1/2-inch",ABS(DP16)&gt;'[2]NonRes - Report'!$J$14),(DP16+'[2]NonRes - Report'!$J$12),IF(AND($B16="2-inch",DP16&gt;'[2]NonRes - Report'!$K$14),(DP16-'[2]NonRes - Report'!$K$12),IF(AND($B16="2-inch",ABS(DP16)&gt;'[2]NonRes - Report'!$K$14),(DP16+'[2]NonRes - Report'!$K$12),IF(AND($B16="3-inch",DP16&gt;'[2]NonRes - Report'!$L$14),(DP16-'[2]NonRes - Report'!$L$12),IF(AND($B16="3-inch",ABS(DP16)&gt;'[2]NonRes - Report'!$L$14),(DP16+'[2]NonRes - Report'!$L$12),IF(AND($B16="4-inch",DP16&gt;'[2]NonRes - Report'!$M$14),(DP16-'[2]NonRes - Report'!$M$12),IF(AND($B16="4-inch",ABS(DP16)&gt;'[2]NonRes - Report'!$M$14),(DP16+'[2]NonRes - Report'!$M$12),IF(AND($B16="6-inch",DP16&gt;'[2]NonRes - Report'!$N$14),(DP16-'[2]NonRes - Report'!$N$12),IF(AND($B16="6-inch",ABS(DP16)&gt;'[2]NonRes - Report'!$N$14),(DP16+'[2]NonRes - Report'!$N$12),0))))))))))))))</f>
        <v>0</v>
      </c>
      <c r="CG16" s="38">
        <f>IF(AND($B16="3/4-inch",DQ16&gt;'[2]NonRes - Report'!$G$14),(DQ16-'[2]NonRes - Report'!$G$12),IF(AND($B16="3/4-inch",ABS(DQ16)&gt;'[2]NonRes - Report'!$G$14),(DQ16+'[2]NonRes - Report'!$G$12),IF(AND($B16="1-inch",DQ16&gt;'[2]NonRes - Report'!$I$14),(DQ16-'[2]NonRes - Report'!$I$12),IF(AND($B16="1-inch",ABS(DQ16)&gt;'[2]NonRes - Report'!$I$14),(DQ16+'[2]NonRes - Report'!$I$12),IF(AND($B16="1 1/2-inch",DQ16&gt;'[2]NonRes - Report'!$J$14),(DQ16-'[2]NonRes - Report'!$J$12),IF(AND($B16="1 1/2-inch",ABS(DQ16)&gt;'[2]NonRes - Report'!$J$14),(DQ16+'[2]NonRes - Report'!$J$12),IF(AND($B16="2-inch",DQ16&gt;'[2]NonRes - Report'!$K$14),(DQ16-'[2]NonRes - Report'!$K$12),IF(AND($B16="2-inch",ABS(DQ16)&gt;'[2]NonRes - Report'!$K$14),(DQ16+'[2]NonRes - Report'!$K$12),IF(AND($B16="3-inch",DQ16&gt;'[2]NonRes - Report'!$L$14),(DQ16-'[2]NonRes - Report'!$L$12),IF(AND($B16="3-inch",ABS(DQ16)&gt;'[2]NonRes - Report'!$L$14),(DQ16+'[2]NonRes - Report'!$L$12),IF(AND($B16="4-inch",DQ16&gt;'[2]NonRes - Report'!$M$14),(DQ16-'[2]NonRes - Report'!$M$12),IF(AND($B16="4-inch",ABS(DQ16)&gt;'[2]NonRes - Report'!$M$14),(DQ16+'[2]NonRes - Report'!$M$12),IF(AND($B16="6-inch",DQ16&gt;'[2]NonRes - Report'!$N$14),(DQ16-'[2]NonRes - Report'!$N$12),IF(AND($B16="6-inch",ABS(DQ16)&gt;'[2]NonRes - Report'!$N$14),(DQ16+'[2]NonRes - Report'!$N$12),0))))))))))))))</f>
        <v>0</v>
      </c>
      <c r="CH16" s="38">
        <f>IF(AND($B16="3/4-inch",DR16&gt;'[2]NonRes - Report'!$G$14),(DR16-'[2]NonRes - Report'!$G$12),IF(AND($B16="3/4-inch",ABS(DR16)&gt;'[2]NonRes - Report'!$G$14),(DR16+'[2]NonRes - Report'!$G$12),IF(AND($B16="1-inch",DR16&gt;'[2]NonRes - Report'!$I$14),(DR16-'[2]NonRes - Report'!$I$12),IF(AND($B16="1-inch",ABS(DR16)&gt;'[2]NonRes - Report'!$I$14),(DR16+'[2]NonRes - Report'!$I$12),IF(AND($B16="1 1/2-inch",DR16&gt;'[2]NonRes - Report'!$J$14),(DR16-'[2]NonRes - Report'!$J$12),IF(AND($B16="1 1/2-inch",ABS(DR16)&gt;'[2]NonRes - Report'!$J$14),(DR16+'[2]NonRes - Report'!$J$12),IF(AND($B16="2-inch",DR16&gt;'[2]NonRes - Report'!$K$14),(DR16-'[2]NonRes - Report'!$K$12),IF(AND($B16="2-inch",ABS(DR16)&gt;'[2]NonRes - Report'!$K$14),(DR16+'[2]NonRes - Report'!$K$12),IF(AND($B16="3-inch",DR16&gt;'[2]NonRes - Report'!$L$14),(DR16-'[2]NonRes - Report'!$L$12),IF(AND($B16="3-inch",ABS(DR16)&gt;'[2]NonRes - Report'!$L$14),(DR16+'[2]NonRes - Report'!$L$12),IF(AND($B16="4-inch",DR16&gt;'[2]NonRes - Report'!$M$14),(DR16-'[2]NonRes - Report'!$M$12),IF(AND($B16="4-inch",ABS(DR16)&gt;'[2]NonRes - Report'!$M$14),(DR16+'[2]NonRes - Report'!$M$12),IF(AND($B16="6-inch",DR16&gt;'[2]NonRes - Report'!$N$14),(DR16-'[2]NonRes - Report'!$N$12),IF(AND($B16="6-inch",ABS(DR16)&gt;'[2]NonRes - Report'!$N$14),(DR16+'[2]NonRes - Report'!$N$12),0))))))))))))))</f>
        <v>900</v>
      </c>
      <c r="CI16" s="38">
        <f>IF(AND($B16="3/4-inch",DS16&gt;'[2]NonRes - Report'!$G$14),(DS16-'[2]NonRes - Report'!$G$12),IF(AND($B16="3/4-inch",ABS(DS16)&gt;'[2]NonRes - Report'!$G$14),(DS16+'[2]NonRes - Report'!$G$12),IF(AND($B16="1-inch",DS16&gt;'[2]NonRes - Report'!$I$14),(DS16-'[2]NonRes - Report'!$I$12),IF(AND($B16="1-inch",ABS(DS16)&gt;'[2]NonRes - Report'!$I$14),(DS16+'[2]NonRes - Report'!$I$12),IF(AND($B16="1 1/2-inch",DS16&gt;'[2]NonRes - Report'!$J$14),(DS16-'[2]NonRes - Report'!$J$12),IF(AND($B16="1 1/2-inch",ABS(DS16)&gt;'[2]NonRes - Report'!$J$14),(DS16+'[2]NonRes - Report'!$J$12),IF(AND($B16="2-inch",DS16&gt;'[2]NonRes - Report'!$K$14),(DS16-'[2]NonRes - Report'!$K$12),IF(AND($B16="2-inch",ABS(DS16)&gt;'[2]NonRes - Report'!$K$14),(DS16+'[2]NonRes - Report'!$K$12),IF(AND($B16="3-inch",DS16&gt;'[2]NonRes - Report'!$L$14),(DS16-'[2]NonRes - Report'!$L$12),IF(AND($B16="3-inch",ABS(DS16)&gt;'[2]NonRes - Report'!$L$14),(DS16+'[2]NonRes - Report'!$L$12),IF(AND($B16="4-inch",DS16&gt;'[2]NonRes - Report'!$M$14),(DS16-'[2]NonRes - Report'!$M$12),IF(AND($B16="4-inch",ABS(DS16)&gt;'[2]NonRes - Report'!$M$14),(DS16+'[2]NonRes - Report'!$M$12),IF(AND($B16="6-inch",DS16&gt;'[2]NonRes - Report'!$N$14),(DS16-'[2]NonRes - Report'!$N$12),IF(AND($B16="6-inch",ABS(DS16)&gt;'[2]NonRes - Report'!$N$14),(DS16+'[2]NonRes - Report'!$N$12),0))))))))))))))</f>
        <v>5200</v>
      </c>
      <c r="CJ16" s="38">
        <f>IF(AND($B16="3/4-inch",DT16&gt;'[2]NonRes - Report'!$G$14),(DT16-'[2]NonRes - Report'!$G$12),IF(AND($B16="3/4-inch",ABS(DT16)&gt;'[2]NonRes - Report'!$G$14),(DT16+'[2]NonRes - Report'!$G$12),IF(AND($B16="1-inch",DT16&gt;'[2]NonRes - Report'!$I$14),(DT16-'[2]NonRes - Report'!$I$12),IF(AND($B16="1-inch",ABS(DT16)&gt;'[2]NonRes - Report'!$I$14),(DT16+'[2]NonRes - Report'!$I$12),IF(AND($B16="1 1/2-inch",DT16&gt;'[2]NonRes - Report'!$J$14),(DT16-'[2]NonRes - Report'!$J$12),IF(AND($B16="1 1/2-inch",ABS(DT16)&gt;'[2]NonRes - Report'!$J$14),(DT16+'[2]NonRes - Report'!$J$12),IF(AND($B16="2-inch",DT16&gt;'[2]NonRes - Report'!$K$14),(DT16-'[2]NonRes - Report'!$K$12),IF(AND($B16="2-inch",ABS(DT16)&gt;'[2]NonRes - Report'!$K$14),(DT16+'[2]NonRes - Report'!$K$12),IF(AND($B16="3-inch",DT16&gt;'[2]NonRes - Report'!$L$14),(DT16-'[2]NonRes - Report'!$L$12),IF(AND($B16="3-inch",ABS(DT16)&gt;'[2]NonRes - Report'!$L$14),(DT16+'[2]NonRes - Report'!$L$12),IF(AND($B16="4-inch",DT16&gt;'[2]NonRes - Report'!$M$14),(DT16-'[2]NonRes - Report'!$M$12),IF(AND($B16="4-inch",ABS(DT16)&gt;'[2]NonRes - Report'!$M$14),(DT16+'[2]NonRes - Report'!$M$12),IF(AND($B16="6-inch",DT16&gt;'[2]NonRes - Report'!$N$14),(DT16-'[2]NonRes - Report'!$N$12),IF(AND($B16="6-inch",ABS(DT16)&gt;'[2]NonRes - Report'!$N$14),(DT16+'[2]NonRes - Report'!$N$12),0))))))))))))))</f>
        <v>3800</v>
      </c>
      <c r="CK16" s="39">
        <f>IF(AND($B16="3/4-inch",DU16&gt;'[2]NonRes - Report'!$G$14),(DU16-'[2]NonRes - Report'!$G$12),IF(AND($B16="3/4-inch",ABS(DU16)&gt;'[2]NonRes - Report'!$G$14),(DU16+'[2]NonRes - Report'!$G$12),IF(AND($B16="1-inch",DU16&gt;'[2]NonRes - Report'!$I$14),(DU16-'[2]NonRes - Report'!$I$12),IF(AND($B16="1-inch",ABS(DU16)&gt;'[2]NonRes - Report'!$I$14),(DU16+'[2]NonRes - Report'!$I$12),IF(AND($B16="1 1/2-inch",DU16&gt;'[2]NonRes - Report'!$J$14),(DU16-'[2]NonRes - Report'!$J$12),IF(AND($B16="1 1/2-inch",ABS(DU16)&gt;'[2]NonRes - Report'!$J$14),(DU16+'[2]NonRes - Report'!$J$12),IF(AND($B16="2-inch",DU16&gt;'[2]NonRes - Report'!$K$14),(DU16-'[2]NonRes - Report'!$K$12),IF(AND($B16="2-inch",ABS(DU16)&gt;'[2]NonRes - Report'!$K$14),(DU16+'[2]NonRes - Report'!$K$12),IF(AND($B16="3-inch",DU16&gt;'[2]NonRes - Report'!$L$14),(DU16-'[2]NonRes - Report'!$L$12),IF(AND($B16="3-inch",ABS(DU16)&gt;'[2]NonRes - Report'!$L$14),(DU16+'[2]NonRes - Report'!$L$12),IF(AND($B16="4-inch",DU16&gt;'[2]NonRes - Report'!$M$14),(DU16-'[2]NonRes - Report'!$M$12),IF(AND($B16="4-inch",ABS(DU16)&gt;'[2]NonRes - Report'!$M$14),(DU16+'[2]NonRes - Report'!$M$12),IF(AND($B16="6-inch",DU16&gt;'[2]NonRes - Report'!$N$14),(DU16-'[2]NonRes - Report'!$N$12),IF(AND($B16="6-inch",ABS(DU16)&gt;'[2]NonRes - Report'!$N$14),(DU16+'[2]NonRes - Report'!$N$12),0))))))))))))))</f>
        <v>1800</v>
      </c>
      <c r="CL16" s="40">
        <f>IF(AND(BZ16&lt;1, ABS(BZ16)&lt;1),0,BZ16/'[2]NonRes - Report'!$I$22*'[2]NonRes - Report'!$E$14)</f>
        <v>0</v>
      </c>
      <c r="CM16" s="40">
        <f>IF(AND(CA16&lt;1, ABS(CA16)&lt;1),0,CA16/'[2]NonRes - Report'!$I$22*'[2]NonRes - Report'!$E$14)</f>
        <v>116.1</v>
      </c>
      <c r="CN16" s="40">
        <f>IF(AND(CB16&lt;1, ABS(CB16)&lt;1),0,CB16/'[2]NonRes - Report'!$I$22*'[2]NonRes - Report'!$E$14)</f>
        <v>62.349999999999994</v>
      </c>
      <c r="CO16" s="40">
        <f>IF(AND(CC16&lt;1, ABS(CC16)&lt;1),0,CC16/'[2]NonRes - Report'!$I$22*'[2]NonRes - Report'!$E$14)</f>
        <v>0</v>
      </c>
      <c r="CP16" s="40">
        <f>IF(AND(CD16&lt;1, ABS(CD16)&lt;1),0,CD16/'[2]NonRes - Report'!$I$22*'[2]NonRes - Report'!$E$14)</f>
        <v>126.85</v>
      </c>
      <c r="CQ16" s="40">
        <f>IF(AND(CE16&lt;1, ABS(CE16)&lt;1),0,CE16/'[2]NonRes - Report'!$I$22*'[2]NonRes - Report'!$E$14)</f>
        <v>90.3</v>
      </c>
      <c r="CR16" s="40">
        <f>IF(AND(CF16&lt;1, ABS(CF16)&lt;1),0,CF16/'[2]NonRes - Report'!$I$22*'[2]NonRes - Report'!$E$14)</f>
        <v>0</v>
      </c>
      <c r="CS16" s="40">
        <f>IF(AND(CG16&lt;1, ABS(CG16)&lt;1),0,CG16/'[2]NonRes - Report'!$I$22*'[2]NonRes - Report'!$E$14)</f>
        <v>0</v>
      </c>
      <c r="CT16" s="40">
        <f>IF(AND(CH16&lt;1, ABS(CH16)&lt;1),0,CH16/'[2]NonRes - Report'!$I$22*'[2]NonRes - Report'!$E$14)</f>
        <v>19.349999999999998</v>
      </c>
      <c r="CU16" s="40">
        <f>IF(AND(CI16&lt;1, ABS(CI16)&lt;1),0,CI16/'[2]NonRes - Report'!$I$22*'[2]NonRes - Report'!$E$14)</f>
        <v>111.8</v>
      </c>
      <c r="CV16" s="40">
        <f>IF(AND(CJ16&lt;1, ABS(CJ16)&lt;1),0,CJ16/'[2]NonRes - Report'!$I$22*'[2]NonRes - Report'!$E$14)</f>
        <v>81.7</v>
      </c>
      <c r="CW16" s="41">
        <f>IF(AND(CK16&lt;1, ABS(CK16)&lt;1),0,CK16/'[2]NonRes - Report'!$I$22*'[2]NonRes - Report'!$E$14)</f>
        <v>38.699999999999996</v>
      </c>
      <c r="CX16" s="40">
        <f t="shared" si="2"/>
        <v>40.650000000000006</v>
      </c>
      <c r="CY16" s="40">
        <f t="shared" si="3"/>
        <v>168.75</v>
      </c>
      <c r="CZ16" s="40">
        <f t="shared" si="4"/>
        <v>115</v>
      </c>
      <c r="DA16" s="40">
        <f t="shared" si="5"/>
        <v>52.650000000000006</v>
      </c>
      <c r="DB16" s="40">
        <f t="shared" si="6"/>
        <v>179.5</v>
      </c>
      <c r="DC16" s="40">
        <f t="shared" si="7"/>
        <v>142.94999999999999</v>
      </c>
      <c r="DD16" s="40">
        <f t="shared" si="8"/>
        <v>21.15</v>
      </c>
      <c r="DE16" s="40">
        <f t="shared" si="9"/>
        <v>14.950000000000001</v>
      </c>
      <c r="DF16" s="40">
        <f t="shared" si="10"/>
        <v>72</v>
      </c>
      <c r="DG16" s="40">
        <f t="shared" si="11"/>
        <v>164.45</v>
      </c>
      <c r="DH16" s="40">
        <f t="shared" si="12"/>
        <v>134.35000000000002</v>
      </c>
      <c r="DI16" s="41">
        <f t="shared" si="13"/>
        <v>91.35</v>
      </c>
      <c r="DJ16" s="38">
        <f t="shared" si="14"/>
        <v>2200</v>
      </c>
      <c r="DK16" s="38">
        <f t="shared" si="15"/>
        <v>8400</v>
      </c>
      <c r="DL16" s="38">
        <f t="shared" si="16"/>
        <v>5900</v>
      </c>
      <c r="DM16" s="38">
        <f t="shared" si="17"/>
        <v>3000</v>
      </c>
      <c r="DN16" s="38">
        <f t="shared" si="18"/>
        <v>8900</v>
      </c>
      <c r="DO16" s="38">
        <f t="shared" si="19"/>
        <v>7200</v>
      </c>
      <c r="DP16" s="38">
        <f t="shared" si="20"/>
        <v>900</v>
      </c>
      <c r="DQ16" s="38">
        <f t="shared" si="21"/>
        <v>400</v>
      </c>
      <c r="DR16" s="38">
        <f t="shared" si="22"/>
        <v>3900</v>
      </c>
      <c r="DS16" s="38">
        <f t="shared" si="23"/>
        <v>8200</v>
      </c>
      <c r="DT16" s="38">
        <f t="shared" si="24"/>
        <v>6800</v>
      </c>
      <c r="DU16" s="39">
        <f t="shared" si="25"/>
        <v>4800</v>
      </c>
      <c r="DV16" s="38">
        <f>IF($B16="3/4-inch",'[2]NonRes - Report'!$G$9, IF($B16="1-inch",'[2]NonRes - Report'!$G$9*'[2]NonRes - Report'!$I$19,IF($B16="1 1/2-inch", '[2]NonRes - Report'!$G$9*'[2]NonRes - Report'!$J$19,IF($B16="2-inch",'[2]NonRes - Report'!$G$9*'[2]NonRes - Report'!$K$19,IF($B16="3-inch",'[2]NonRes - Report'!$G$9*'[2]NonRes - Report'!$L$19,IF($B16="4-inch",'[2]NonRes - Report'!$G$9*'[2]NonRes - Report'!$M$19,IF($B16="6-inch",'[2]NonRes - Report'!$G$9*'[2]NonRes - Report'!$N$19, 0)))))))</f>
        <v>0</v>
      </c>
      <c r="DW16" s="38">
        <f>IF($B16="3/4-inch",'[2]NonRes - Report'!$G$9, IF($B16="1-inch",'[2]NonRes - Report'!$G$9*'[2]NonRes - Report'!$I$19,IF($B16="1 1/2-inch", '[2]NonRes - Report'!$G$9*'[2]NonRes - Report'!$J$19,IF($B16="2-inch",'[2]NonRes - Report'!$G$9*'[2]NonRes - Report'!$K$19,IF($B16="3-inch",'[2]NonRes - Report'!$G$9*'[2]NonRes - Report'!$L$19,IF($B16="4-inch",'[2]NonRes - Report'!$G$9*'[2]NonRes - Report'!$M$19,IF($B16="6-inch",'[2]NonRes - Report'!$G$9*'[2]NonRes - Report'!$N$19, 0)))))))</f>
        <v>0</v>
      </c>
      <c r="DX16" s="38">
        <f>IF($B16="3/4-inch",'[2]NonRes - Report'!$G$9, IF($B16="1-inch",'[2]NonRes - Report'!$G$9*'[2]NonRes - Report'!$I$19,IF($B16="1 1/2-inch", '[2]NonRes - Report'!$G$9*'[2]NonRes - Report'!$J$19,IF($B16="2-inch",'[2]NonRes - Report'!$G$9*'[2]NonRes - Report'!$K$19,IF($B16="3-inch",'[2]NonRes - Report'!$G$9*'[2]NonRes - Report'!$L$19,IF($B16="4-inch",'[2]NonRes - Report'!$G$9*'[2]NonRes - Report'!$M$19,IF($B16="6-inch",'[2]NonRes - Report'!$G$9*'[2]NonRes - Report'!$N$19, 0)))))))</f>
        <v>0</v>
      </c>
      <c r="DY16" s="38">
        <f>IF($B16="3/4-inch",'[2]NonRes - Report'!$G$9, IF($B16="1-inch",'[2]NonRes - Report'!$G$9*'[2]NonRes - Report'!$I$19,IF($B16="1 1/2-inch", '[2]NonRes - Report'!$G$9*'[2]NonRes - Report'!$J$19,IF($B16="2-inch",'[2]NonRes - Report'!$G$9*'[2]NonRes - Report'!$K$19,IF($B16="3-inch",'[2]NonRes - Report'!$G$9*'[2]NonRes - Report'!$L$19,IF($B16="4-inch",'[2]NonRes - Report'!$G$9*'[2]NonRes - Report'!$M$19,IF($B16="6-inch",'[2]NonRes - Report'!$G$9*'[2]NonRes - Report'!$N$19, 0)))))))</f>
        <v>0</v>
      </c>
      <c r="DZ16" s="38">
        <f>IF($B16="3/4-inch",'[2]NonRes - Report'!$G$9, IF($B16="1-inch",'[2]NonRes - Report'!$G$9*'[2]NonRes - Report'!$I$19,IF($B16="1 1/2-inch", '[2]NonRes - Report'!$G$9*'[2]NonRes - Report'!$J$19,IF($B16="2-inch",'[2]NonRes - Report'!$G$9*'[2]NonRes - Report'!$K$19,IF($B16="3-inch",'[2]NonRes - Report'!$G$9*'[2]NonRes - Report'!$L$19,IF($B16="4-inch",'[2]NonRes - Report'!$G$9*'[2]NonRes - Report'!$M$19,IF($B16="6-inch",'[2]NonRes - Report'!$G$9*'[2]NonRes - Report'!$N$19, 0)))))))</f>
        <v>0</v>
      </c>
      <c r="EA16" s="38">
        <f>IF($B16="3/4-inch",'[2]NonRes - Report'!$G$9, IF($B16="1-inch",'[2]NonRes - Report'!$G$9*'[2]NonRes - Report'!$I$19,IF($B16="1 1/2-inch", '[2]NonRes - Report'!$G$9*'[2]NonRes - Report'!$J$19,IF($B16="2-inch",'[2]NonRes - Report'!$G$9*'[2]NonRes - Report'!$K$19,IF($B16="3-inch",'[2]NonRes - Report'!$G$9*'[2]NonRes - Report'!$L$19,IF($B16="4-inch",'[2]NonRes - Report'!$G$9*'[2]NonRes - Report'!$M$19,IF($B16="6-inch",'[2]NonRes - Report'!$G$9*'[2]NonRes - Report'!$N$19, 0)))))))</f>
        <v>0</v>
      </c>
      <c r="EB16" s="38">
        <f>IF($B16="3/4-inch",'[2]NonRes - Report'!$G$9, IF($B16="1-inch",'[2]NonRes - Report'!$G$9*'[2]NonRes - Report'!$I$19,IF($B16="1 1/2-inch", '[2]NonRes - Report'!$G$9*'[2]NonRes - Report'!$J$19,IF($B16="2-inch",'[2]NonRes - Report'!$G$9*'[2]NonRes - Report'!$K$19,IF($B16="3-inch",'[2]NonRes - Report'!$G$9*'[2]NonRes - Report'!$L$19,IF($B16="4-inch",'[2]NonRes - Report'!$G$9*'[2]NonRes - Report'!$M$19,IF($B16="6-inch",'[2]NonRes - Report'!$G$9*'[2]NonRes - Report'!$N$19, 0)))))))</f>
        <v>0</v>
      </c>
      <c r="EC16" s="38">
        <f>IF($B16="3/4-inch",'[2]NonRes - Report'!$G$9, IF($B16="1-inch",'[2]NonRes - Report'!$G$9*'[2]NonRes - Report'!$I$19,IF($B16="1 1/2-inch", '[2]NonRes - Report'!$G$9*'[2]NonRes - Report'!$J$19,IF($B16="2-inch",'[2]NonRes - Report'!$G$9*'[2]NonRes - Report'!$K$19,IF($B16="3-inch",'[2]NonRes - Report'!$G$9*'[2]NonRes - Report'!$L$19,IF($B16="4-inch",'[2]NonRes - Report'!$G$9*'[2]NonRes - Report'!$M$19,IF($B16="6-inch",'[2]NonRes - Report'!$G$9*'[2]NonRes - Report'!$N$19, 0)))))))</f>
        <v>0</v>
      </c>
      <c r="ED16" s="38">
        <f>IF($B16="3/4-inch",'[2]NonRes - Report'!$G$9, IF($B16="1-inch",'[2]NonRes - Report'!$G$9*'[2]NonRes - Report'!$I$19,IF($B16="1 1/2-inch", '[2]NonRes - Report'!$G$9*'[2]NonRes - Report'!$J$19,IF($B16="2-inch",'[2]NonRes - Report'!$G$9*'[2]NonRes - Report'!$K$19,IF($B16="3-inch",'[2]NonRes - Report'!$G$9*'[2]NonRes - Report'!$L$19,IF($B16="4-inch",'[2]NonRes - Report'!$G$9*'[2]NonRes - Report'!$M$19,IF($B16="6-inch",'[2]NonRes - Report'!$G$9*'[2]NonRes - Report'!$N$19, 0)))))))</f>
        <v>0</v>
      </c>
      <c r="EE16" s="38">
        <f>IF($B16="3/4-inch",'[2]NonRes - Report'!$G$9, IF($B16="1-inch",'[2]NonRes - Report'!$G$9*'[2]NonRes - Report'!$I$19,IF($B16="1 1/2-inch", '[2]NonRes - Report'!$G$9*'[2]NonRes - Report'!$J$19,IF($B16="2-inch",'[2]NonRes - Report'!$G$9*'[2]NonRes - Report'!$K$19,IF($B16="3-inch",'[2]NonRes - Report'!$G$9*'[2]NonRes - Report'!$L$19,IF($B16="4-inch",'[2]NonRes - Report'!$G$9*'[2]NonRes - Report'!$M$19,IF($B16="6-inch",'[2]NonRes - Report'!$G$9*'[2]NonRes - Report'!$N$19, 0)))))))</f>
        <v>0</v>
      </c>
      <c r="EF16" s="38">
        <f>IF($B16="3/4-inch",'[2]NonRes - Report'!$G$9, IF($B16="1-inch",'[2]NonRes - Report'!$G$9*'[2]NonRes - Report'!$I$19,IF($B16="1 1/2-inch", '[2]NonRes - Report'!$G$9*'[2]NonRes - Report'!$J$19,IF($B16="2-inch",'[2]NonRes - Report'!$G$9*'[2]NonRes - Report'!$K$19,IF($B16="3-inch",'[2]NonRes - Report'!$G$9*'[2]NonRes - Report'!$L$19,IF($B16="4-inch",'[2]NonRes - Report'!$G$9*'[2]NonRes - Report'!$M$19,IF($B16="6-inch",'[2]NonRes - Report'!$G$9*'[2]NonRes - Report'!$N$19, 0)))))))</f>
        <v>0</v>
      </c>
      <c r="EG16" s="39">
        <f>IF($B16="3/4-inch",'[2]NonRes - Report'!$G$9, IF($B16="1-inch",'[2]NonRes - Report'!$G$9*'[2]NonRes - Report'!$I$19,IF($B16="1 1/2-inch", '[2]NonRes - Report'!$G$9*'[2]NonRes - Report'!$J$19,IF($B16="2-inch",'[2]NonRes - Report'!$G$9*'[2]NonRes - Report'!$K$19,IF($B16="3-inch",'[2]NonRes - Report'!$G$9*'[2]NonRes - Report'!$L$19,IF($B16="4-inch",'[2]NonRes - Report'!$G$9*'[2]NonRes - Report'!$M$19,IF($B16="6-inch",'[2]NonRes - Report'!$G$9*'[2]NonRes - Report'!$N$19, 0)))))))</f>
        <v>0</v>
      </c>
      <c r="EH16" s="42"/>
      <c r="EI16" s="42"/>
      <c r="EJ16" s="42"/>
      <c r="EK16" s="42"/>
      <c r="EL16" s="42"/>
      <c r="EM16" s="42"/>
      <c r="EN16" s="42"/>
      <c r="EO16" s="42"/>
      <c r="EP16" s="42"/>
      <c r="EQ16" s="42"/>
      <c r="ER16" s="42"/>
      <c r="ES16" s="42"/>
    </row>
    <row r="17" spans="1:149" ht="15">
      <c r="A17" s="120" t="s">
        <v>91</v>
      </c>
      <c r="B17" s="34" t="str">
        <f>'[2]Input - NonRes'!A457</f>
        <v>3-inch</v>
      </c>
      <c r="C17" s="35">
        <f t="shared" si="0"/>
        <v>1186.5500000000002</v>
      </c>
      <c r="D17" s="36">
        <f t="shared" si="1"/>
        <v>17300</v>
      </c>
      <c r="E17" s="37">
        <f>IF('[2]NonRes - Report'!$K$22="Monthly",(AVERAGE(F17:Q17)),AVERAGE(F17,H17,J17,L17,N17,P17))</f>
        <v>1441.6666666666667</v>
      </c>
      <c r="F17" s="38">
        <f>IF('[2]Input - NonRes'!B457="", "", '[2]Input - NonRes'!B457)</f>
        <v>800</v>
      </c>
      <c r="G17" s="38">
        <f>IF('[2]Input - NonRes'!C457="","",'[2]Input - NonRes'!C457)</f>
        <v>1400</v>
      </c>
      <c r="H17" s="38">
        <f>IF('[2]Input - NonRes'!D457="", "", '[2]Input - NonRes'!D457)</f>
        <v>1200</v>
      </c>
      <c r="I17" s="38">
        <f>IF('[2]Input - NonRes'!E457="", "", '[2]Input - NonRes'!E457)</f>
        <v>1000</v>
      </c>
      <c r="J17" s="38">
        <f>IF('[2]Input - NonRes'!F457="", "", '[2]Input - NonRes'!F457)</f>
        <v>1400</v>
      </c>
      <c r="K17" s="38">
        <f>IF('[2]Input - NonRes'!G457="", "", '[2]Input - NonRes'!G457)</f>
        <v>1500</v>
      </c>
      <c r="L17" s="38">
        <f>IF('[2]Input - NonRes'!H457="", "", '[2]Input - NonRes'!H457)</f>
        <v>2500</v>
      </c>
      <c r="M17" s="38">
        <f>IF('[2]Input - NonRes'!I457="", "", '[2]Input - NonRes'!I457)</f>
        <v>1700</v>
      </c>
      <c r="N17" s="38">
        <f>IF('[2]Input - NonRes'!J457="", "", '[2]Input - NonRes'!J457)</f>
        <v>2000</v>
      </c>
      <c r="O17" s="38">
        <f>IF('[2]Input - NonRes'!K457="", "", '[2]Input - NonRes'!K457)</f>
        <v>1900</v>
      </c>
      <c r="P17" s="38">
        <f>IF('[2]Input - NonRes'!L457="", "", '[2]Input - NonRes'!L457)</f>
        <v>1000</v>
      </c>
      <c r="Q17" s="39">
        <f>IF('[2]Input - NonRes'!M457="", "", '[2]Input - NonRes'!M457)</f>
        <v>900</v>
      </c>
      <c r="R17" s="40">
        <f>IF(AND($B17="3/4-inch", NOT(F17=""),OR(F17&gt;=0, F17&lt;0)),'[2]NonRes - Report'!$E$9,IF(AND($B17="1-inch", NOT(F17=""),OR(F17&gt;=0, F17&lt;0)),'[2]NonRes - Report'!$I$9,IF(AND($B17="1 1/2-inch", NOT(F17=""),OR(F17&gt;=0, F17&lt;0)),'[2]NonRes - Report'!$J$9,IF(AND($B17="2-inch", NOT(F17=""),OR(F17&gt;=0, F17&lt;0)),'[2]NonRes - Report'!$K$9,IF(AND($B17="3-inch", NOT(F17=""),OR(F17&gt;=0, F17&lt;0)),'[2]NonRes - Report'!$L$9,IF(AND($B17="4-inch", NOT(F17=""),OR(F17&gt;=0, F17&lt;0)),'[2]NonRes - Report'!$M$9,IF(AND($B17="6-inch", NOT(F17=""),OR(F17&gt;=0, F17&lt;0)),'[2]NonRes - Report'!$N$9, 0)))))))</f>
        <v>86.625</v>
      </c>
      <c r="S17" s="40">
        <f>IF(AND($B17="3/4-inch", NOT(G17=""),OR(G17&gt;=0, G17&lt;0)),'[2]NonRes - Report'!$E$9,IF(AND($B17="1-inch", NOT(G17=""),OR(G17&gt;=0, G17&lt;0)),'[2]NonRes - Report'!$I$9,IF(AND($B17="1 1/2-inch", NOT(G17=""),OR(G17&gt;=0, G17&lt;0)),'[2]NonRes - Report'!$J$9,IF(AND($B17="2-inch", NOT(G17=""),OR(G17&gt;=0, G17&lt;0)),'[2]NonRes - Report'!$K$9,IF(AND($B17="3-inch", NOT(G17=""),OR(G17&gt;=0, G17&lt;0)),'[2]NonRes - Report'!$L$9,IF(AND($B17="4-inch", NOT(G17=""),OR(G17&gt;=0, G17&lt;0)),'[2]NonRes - Report'!$M$9,IF(AND($B17="6-inch", NOT(G17=""),OR(G17&gt;=0, G17&lt;0)),'[2]NonRes - Report'!$N$9, 0)))))))</f>
        <v>86.625</v>
      </c>
      <c r="T17" s="40">
        <f>IF(AND($B17="3/4-inch", NOT(H17=""),OR(H17&gt;=0, H17&lt;0)),'[2]NonRes - Report'!$E$9,IF(AND($B17="1-inch", NOT(H17=""),OR(H17&gt;=0, H17&lt;0)),'[2]NonRes - Report'!$I$9,IF(AND($B17="1 1/2-inch", NOT(H17=""),OR(H17&gt;=0, H17&lt;0)),'[2]NonRes - Report'!$J$9,IF(AND($B17="2-inch", NOT(H17=""),OR(H17&gt;=0, H17&lt;0)),'[2]NonRes - Report'!$K$9,IF(AND($B17="3-inch", NOT(H17=""),OR(H17&gt;=0, H17&lt;0)),'[2]NonRes - Report'!$L$9,IF(AND($B17="4-inch", NOT(H17=""),OR(H17&gt;=0, H17&lt;0)),'[2]NonRes - Report'!$M$9,IF(AND($B17="6-inch", NOT(H17=""),OR(H17&gt;=0, H17&lt;0)),'[2]NonRes - Report'!$N$9, 0)))))))</f>
        <v>86.625</v>
      </c>
      <c r="U17" s="40">
        <f>IF(AND($B17="3/4-inch", NOT(I17=""),OR(I17&gt;=0, I17&lt;0)),'[2]NonRes - Report'!$E$9,IF(AND($B17="1-inch", NOT(I17=""),OR(I17&gt;=0, I17&lt;0)),'[2]NonRes - Report'!$I$9,IF(AND($B17="1 1/2-inch", NOT(I17=""),OR(I17&gt;=0, I17&lt;0)),'[2]NonRes - Report'!$J$9,IF(AND($B17="2-inch", NOT(I17=""),OR(I17&gt;=0, I17&lt;0)),'[2]NonRes - Report'!$K$9,IF(AND($B17="3-inch", NOT(I17=""),OR(I17&gt;=0, I17&lt;0)),'[2]NonRes - Report'!$L$9,IF(AND($B17="4-inch", NOT(I17=""),OR(I17&gt;=0, I17&lt;0)),'[2]NonRes - Report'!$M$9,IF(AND($B17="6-inch", NOT(I17=""),OR(I17&gt;=0, I17&lt;0)),'[2]NonRes - Report'!$N$9, 0)))))))</f>
        <v>86.625</v>
      </c>
      <c r="V17" s="40">
        <f>IF(AND($B17="3/4-inch", NOT(J17=""),OR(J17&gt;=0, J17&lt;0)),'[2]NonRes - Report'!$E$9,IF(AND($B17="1-inch", NOT(J17=""),OR(J17&gt;=0, J17&lt;0)),'[2]NonRes - Report'!$I$9,IF(AND($B17="1 1/2-inch", NOT(J17=""),OR(J17&gt;=0, J17&lt;0)),'[2]NonRes - Report'!$J$9,IF(AND($B17="2-inch", NOT(J17=""),OR(J17&gt;=0, J17&lt;0)),'[2]NonRes - Report'!$K$9,IF(AND($B17="3-inch", NOT(J17=""),OR(J17&gt;=0, J17&lt;0)),'[2]NonRes - Report'!$L$9,IF(AND($B17="4-inch", NOT(J17=""),OR(J17&gt;=0, J17&lt;0)),'[2]NonRes - Report'!$M$9,IF(AND($B17="6-inch", NOT(J17=""),OR(J17&gt;=0, J17&lt;0)),'[2]NonRes - Report'!$N$9, 0)))))))</f>
        <v>86.625</v>
      </c>
      <c r="W17" s="40">
        <f>IF(AND($B17="3/4-inch", NOT(K17=""),OR(K17&gt;=0, K17&lt;0)),'[2]NonRes - Report'!$E$9,IF(AND($B17="1-inch", NOT(K17=""),OR(K17&gt;=0, K17&lt;0)),'[2]NonRes - Report'!$I$9,IF(AND($B17="1 1/2-inch", NOT(K17=""),OR(K17&gt;=0, K17&lt;0)),'[2]NonRes - Report'!$J$9,IF(AND($B17="2-inch", NOT(K17=""),OR(K17&gt;=0, K17&lt;0)),'[2]NonRes - Report'!$K$9,IF(AND($B17="3-inch", NOT(K17=""),OR(K17&gt;=0, K17&lt;0)),'[2]NonRes - Report'!$L$9,IF(AND($B17="4-inch", NOT(K17=""),OR(K17&gt;=0, K17&lt;0)),'[2]NonRes - Report'!$M$9,IF(AND($B17="6-inch", NOT(K17=""),OR(K17&gt;=0, K17&lt;0)),'[2]NonRes - Report'!$N$9, 0)))))))</f>
        <v>86.625</v>
      </c>
      <c r="X17" s="40">
        <f>IF(AND($B17="3/4-inch", NOT(L17=""),OR(L17&gt;=0, L17&lt;0)),'[2]NonRes - Report'!$E$9,IF(AND($B17="1-inch", NOT(L17=""),OR(L17&gt;=0, L17&lt;0)),'[2]NonRes - Report'!$I$9,IF(AND($B17="1 1/2-inch", NOT(L17=""),OR(L17&gt;=0, L17&lt;0)),'[2]NonRes - Report'!$J$9,IF(AND($B17="2-inch", NOT(L17=""),OR(L17&gt;=0, L17&lt;0)),'[2]NonRes - Report'!$K$9,IF(AND($B17="3-inch", NOT(L17=""),OR(L17&gt;=0, L17&lt;0)),'[2]NonRes - Report'!$L$9,IF(AND($B17="4-inch", NOT(L17=""),OR(L17&gt;=0, L17&lt;0)),'[2]NonRes - Report'!$M$9,IF(AND($B17="6-inch", NOT(L17=""),OR(L17&gt;=0, L17&lt;0)),'[2]NonRes - Report'!$N$9, 0)))))))</f>
        <v>86.625</v>
      </c>
      <c r="Y17" s="40">
        <f>IF(AND($B17="3/4-inch", NOT(M17=""),OR(M17&gt;=0, M17&lt;0)),'[2]NonRes - Report'!$E$9,IF(AND($B17="1-inch", NOT(M17=""),OR(M17&gt;=0, M17&lt;0)),'[2]NonRes - Report'!$I$9,IF(AND($B17="1 1/2-inch", NOT(M17=""),OR(M17&gt;=0, M17&lt;0)),'[2]NonRes - Report'!$J$9,IF(AND($B17="2-inch", NOT(M17=""),OR(M17&gt;=0, M17&lt;0)),'[2]NonRes - Report'!$K$9,IF(AND($B17="3-inch", NOT(M17=""),OR(M17&gt;=0, M17&lt;0)),'[2]NonRes - Report'!$L$9,IF(AND($B17="4-inch", NOT(M17=""),OR(M17&gt;=0, M17&lt;0)),'[2]NonRes - Report'!$M$9,IF(AND($B17="6-inch", NOT(M17=""),OR(M17&gt;=0, M17&lt;0)),'[2]NonRes - Report'!$N$9, 0)))))))</f>
        <v>86.625</v>
      </c>
      <c r="Z17" s="40">
        <f>IF(AND($B17="3/4-inch", NOT(N17=""),OR(N17&gt;=0, N17&lt;0)),'[2]NonRes - Report'!$E$9,IF(AND($B17="1-inch", NOT(N17=""),OR(N17&gt;=0, N17&lt;0)),'[2]NonRes - Report'!$I$9,IF(AND($B17="1 1/2-inch", NOT(N17=""),OR(N17&gt;=0, N17&lt;0)),'[2]NonRes - Report'!$J$9,IF(AND($B17="2-inch", NOT(N17=""),OR(N17&gt;=0, N17&lt;0)),'[2]NonRes - Report'!$K$9,IF(AND($B17="3-inch", NOT(N17=""),OR(N17&gt;=0, N17&lt;0)),'[2]NonRes - Report'!$L$9,IF(AND($B17="4-inch", NOT(N17=""),OR(N17&gt;=0, N17&lt;0)),'[2]NonRes - Report'!$M$9,IF(AND($B17="6-inch", NOT(N17=""),OR(N17&gt;=0, N17&lt;0)),'[2]NonRes - Report'!$N$9, 0)))))))</f>
        <v>86.625</v>
      </c>
      <c r="AA17" s="40">
        <f>IF(AND($B17="3/4-inch", NOT(O17=""),OR(O17&gt;=0, O17&lt;0)),'[2]NonRes - Report'!$E$9,IF(AND($B17="1-inch", NOT(O17=""),OR(O17&gt;=0, O17&lt;0)),'[2]NonRes - Report'!$I$9,IF(AND($B17="1 1/2-inch", NOT(O17=""),OR(O17&gt;=0, O17&lt;0)),'[2]NonRes - Report'!$J$9,IF(AND($B17="2-inch", NOT(O17=""),OR(O17&gt;=0, O17&lt;0)),'[2]NonRes - Report'!$K$9,IF(AND($B17="3-inch", NOT(O17=""),OR(O17&gt;=0, O17&lt;0)),'[2]NonRes - Report'!$L$9,IF(AND($B17="4-inch", NOT(O17=""),OR(O17&gt;=0, O17&lt;0)),'[2]NonRes - Report'!$M$9,IF(AND($B17="6-inch", NOT(O17=""),OR(O17&gt;=0, O17&lt;0)),'[2]NonRes - Report'!$N$9, 0)))))))</f>
        <v>86.625</v>
      </c>
      <c r="AB17" s="40">
        <f>IF(AND($B17="3/4-inch", NOT(P17=""),OR(P17&gt;=0, P17&lt;0)),'[2]NonRes - Report'!$E$9,IF(AND($B17="1-inch", NOT(P17=""),OR(P17&gt;=0, P17&lt;0)),'[2]NonRes - Report'!$I$9,IF(AND($B17="1 1/2-inch", NOT(P17=""),OR(P17&gt;=0, P17&lt;0)),'[2]NonRes - Report'!$J$9,IF(AND($B17="2-inch", NOT(P17=""),OR(P17&gt;=0, P17&lt;0)),'[2]NonRes - Report'!$K$9,IF(AND($B17="3-inch", NOT(P17=""),OR(P17&gt;=0, P17&lt;0)),'[2]NonRes - Report'!$L$9,IF(AND($B17="4-inch", NOT(P17=""),OR(P17&gt;=0, P17&lt;0)),'[2]NonRes - Report'!$M$9,IF(AND($B17="6-inch", NOT(P17=""),OR(P17&gt;=0, P17&lt;0)),'[2]NonRes - Report'!$N$9, 0)))))))</f>
        <v>86.625</v>
      </c>
      <c r="AC17" s="41">
        <f>IF(AND($B17="3/4-inch", NOT(Q17=""),OR(Q17&gt;=0, Q17&lt;0)),'[2]NonRes - Report'!$E$9,IF(AND($B17="1-inch", NOT(Q17=""),OR(Q17&gt;=0, Q17&lt;0)),'[2]NonRes - Report'!$I$9,IF(AND($B17="1 1/2-inch", NOT(Q17=""),OR(Q17&gt;=0, Q17&lt;0)),'[2]NonRes - Report'!$J$9,IF(AND($B17="2-inch", NOT(Q17=""),OR(Q17&gt;=0, Q17&lt;0)),'[2]NonRes - Report'!$K$9,IF(AND($B17="3-inch", NOT(Q17=""),OR(Q17&gt;=0, Q17&lt;0)),'[2]NonRes - Report'!$L$9,IF(AND($B17="4-inch", NOT(Q17=""),OR(Q17&gt;=0, Q17&lt;0)),'[2]NonRes - Report'!$M$9,IF(AND($B17="6-inch", NOT(Q17=""),OR(Q17&gt;=0, Q17&lt;0)),'[2]NonRes - Report'!$N$9, 0)))))))</f>
        <v>86.625</v>
      </c>
      <c r="AD17" s="38">
        <f>IF(AND($B17="3/4-inch",DJ17&gt;'[2]NonRes - Report'!$G$10),'[2]NonRes - Report'!$G$10,IF(AND($B17="3/4-inch",ABS(DJ17)&gt;'[2]NonRes - Report'!$G$10),-'[2]NonRes - Report'!$G$10,IF(AND($B17="1-inch",DJ17&gt;'[2]NonRes - Report'!$I$10),'[2]NonRes - Report'!$I$10,IF(AND($B17="1-inch",ABS(DJ17)&gt;'[2]NonRes - Report'!$I$10),-'[2]NonRes - Report'!$I$10,IF(AND($B17="1 1/2-inch",DJ17&gt;'[2]NonRes - Report'!$J$10),'[2]NonRes - Report'!$J$10,IF(AND($B17="1 1/2-inch",ABS(DJ17)&gt;'[2]NonRes - Report'!$J$10),-'[2]NonRes - Report'!$J$10,IF(AND($B17="2-inch",DJ17&gt;'[2]NonRes - Report'!$K$10),'[2]NonRes - Report'!$K$10,IF(AND($B17="2-inch",ABS(DJ17)&gt;'[2]NonRes - Report'!$K$10),-'[2]NonRes - Report'!$K$10,IF(AND($B17="3-inch",DJ17&gt;'[2]NonRes - Report'!$L$10),'[2]NonRes - Report'!$L$10,IF(AND($B17="3-inch",ABS(DJ17)&gt;'[2]NonRes - Report'!$L$10),-'[2]NonRes - Report'!$L$10,IF(AND($B17="4-inch",DJ17&gt;'[2]NonRes - Report'!$M$10),'[2]NonRes - Report'!$M$10,IF(AND($B17="4-inch",ABS(DJ17)&gt;'[2]NonRes - Report'!$M$10),-'[2]NonRes - Report'!$M$10,IF(AND($B17="6-inch",DJ17&gt;'[2]NonRes - Report'!$N$10),'[2]NonRes - Report'!$N$10,IF(AND($B17="6-inch",ABS(DJ17)&gt;'[2]NonRes - Report'!$N$10),-'[2]NonRes - Report'!$N$10,IF(DJ17&lt;0,-DJ17,DJ17)))))))))))))))</f>
        <v>800</v>
      </c>
      <c r="AE17" s="38">
        <f>IF(AND($B17="3/4-inch",DK17&gt;'[2]NonRes - Report'!$G$10),'[2]NonRes - Report'!$G$10,IF(AND($B17="3/4-inch",ABS(DK17)&gt;'[2]NonRes - Report'!$G$10),-'[2]NonRes - Report'!$G$10,IF(AND($B17="1-inch",DK17&gt;'[2]NonRes - Report'!$I$10),'[2]NonRes - Report'!$I$10,IF(AND($B17="1-inch",ABS(DK17)&gt;'[2]NonRes - Report'!$I$10),-'[2]NonRes - Report'!$I$10,IF(AND($B17="1 1/2-inch",DK17&gt;'[2]NonRes - Report'!$J$10),'[2]NonRes - Report'!$J$10,IF(AND($B17="1 1/2-inch",ABS(DK17)&gt;'[2]NonRes - Report'!$J$10),-'[2]NonRes - Report'!$J$10,IF(AND($B17="2-inch",DK17&gt;'[2]NonRes - Report'!$K$10),'[2]NonRes - Report'!$K$10,IF(AND($B17="2-inch",ABS(DK17)&gt;'[2]NonRes - Report'!$K$10),-'[2]NonRes - Report'!$K$10,IF(AND($B17="3-inch",DK17&gt;'[2]NonRes - Report'!$L$10),'[2]NonRes - Report'!$L$10,IF(AND($B17="3-inch",ABS(DK17)&gt;'[2]NonRes - Report'!$L$10),-'[2]NonRes - Report'!$L$10,IF(AND($B17="4-inch",DK17&gt;'[2]NonRes - Report'!$M$10),'[2]NonRes - Report'!$M$10,IF(AND($B17="4-inch",ABS(DK17)&gt;'[2]NonRes - Report'!$M$10),-'[2]NonRes - Report'!$M$10,IF(AND($B17="6-inch",DK17&gt;'[2]NonRes - Report'!$N$10),'[2]NonRes - Report'!$N$10,IF(AND($B17="6-inch",ABS(DK17)&gt;'[2]NonRes - Report'!$N$10),-'[2]NonRes - Report'!$N$10,IF(DK17&lt;0,-DK17,DK17)))))))))))))))</f>
        <v>1400</v>
      </c>
      <c r="AF17" s="38">
        <f>IF(AND($B17="3/4-inch",DL17&gt;'[2]NonRes - Report'!$G$10),'[2]NonRes - Report'!$G$10,IF(AND($B17="3/4-inch",ABS(DL17)&gt;'[2]NonRes - Report'!$G$10),-'[2]NonRes - Report'!$G$10,IF(AND($B17="1-inch",DL17&gt;'[2]NonRes - Report'!$I$10),'[2]NonRes - Report'!$I$10,IF(AND($B17="1-inch",ABS(DL17)&gt;'[2]NonRes - Report'!$I$10),-'[2]NonRes - Report'!$I$10,IF(AND($B17="1 1/2-inch",DL17&gt;'[2]NonRes - Report'!$J$10),'[2]NonRes - Report'!$J$10,IF(AND($B17="1 1/2-inch",ABS(DL17)&gt;'[2]NonRes - Report'!$J$10),-'[2]NonRes - Report'!$J$10,IF(AND($B17="2-inch",DL17&gt;'[2]NonRes - Report'!$K$10),'[2]NonRes - Report'!$K$10,IF(AND($B17="2-inch",ABS(DL17)&gt;'[2]NonRes - Report'!$K$10),-'[2]NonRes - Report'!$K$10,IF(AND($B17="3-inch",DL17&gt;'[2]NonRes - Report'!$L$10),'[2]NonRes - Report'!$L$10,IF(AND($B17="3-inch",ABS(DL17)&gt;'[2]NonRes - Report'!$L$10),-'[2]NonRes - Report'!$L$10,IF(AND($B17="4-inch",DL17&gt;'[2]NonRes - Report'!$M$10),'[2]NonRes - Report'!$M$10,IF(AND($B17="4-inch",ABS(DL17)&gt;'[2]NonRes - Report'!$M$10),-'[2]NonRes - Report'!$M$10,IF(AND($B17="6-inch",DL17&gt;'[2]NonRes - Report'!$N$10),'[2]NonRes - Report'!$N$10,IF(AND($B17="6-inch",ABS(DL17)&gt;'[2]NonRes - Report'!$N$10),-'[2]NonRes - Report'!$N$10,IF(DL17&lt;0,-DL17,DL17)))))))))))))))</f>
        <v>1200</v>
      </c>
      <c r="AG17" s="38">
        <f>IF(AND($B17="3/4-inch",DM17&gt;'[2]NonRes - Report'!$G$10),'[2]NonRes - Report'!$G$10,IF(AND($B17="3/4-inch",ABS(DM17)&gt;'[2]NonRes - Report'!$G$10),-'[2]NonRes - Report'!$G$10,IF(AND($B17="1-inch",DM17&gt;'[2]NonRes - Report'!$I$10),'[2]NonRes - Report'!$I$10,IF(AND($B17="1-inch",ABS(DM17)&gt;'[2]NonRes - Report'!$I$10),-'[2]NonRes - Report'!$I$10,IF(AND($B17="1 1/2-inch",DM17&gt;'[2]NonRes - Report'!$J$10),'[2]NonRes - Report'!$J$10,IF(AND($B17="1 1/2-inch",ABS(DM17)&gt;'[2]NonRes - Report'!$J$10),-'[2]NonRes - Report'!$J$10,IF(AND($B17="2-inch",DM17&gt;'[2]NonRes - Report'!$K$10),'[2]NonRes - Report'!$K$10,IF(AND($B17="2-inch",ABS(DM17)&gt;'[2]NonRes - Report'!$K$10),-'[2]NonRes - Report'!$K$10,IF(AND($B17="3-inch",DM17&gt;'[2]NonRes - Report'!$L$10),'[2]NonRes - Report'!$L$10,IF(AND($B17="3-inch",ABS(DM17)&gt;'[2]NonRes - Report'!$L$10),-'[2]NonRes - Report'!$L$10,IF(AND($B17="4-inch",DM17&gt;'[2]NonRes - Report'!$M$10),'[2]NonRes - Report'!$M$10,IF(AND($B17="4-inch",ABS(DM17)&gt;'[2]NonRes - Report'!$M$10),-'[2]NonRes - Report'!$M$10,IF(AND($B17="6-inch",DM17&gt;'[2]NonRes - Report'!$N$10),'[2]NonRes - Report'!$N$10,IF(AND($B17="6-inch",ABS(DM17)&gt;'[2]NonRes - Report'!$N$10),-'[2]NonRes - Report'!$N$10,IF(DM17&lt;0,-DM17,DM17)))))))))))))))</f>
        <v>1000</v>
      </c>
      <c r="AH17" s="38">
        <f>IF(AND($B17="3/4-inch",DN17&gt;'[2]NonRes - Report'!$G$10),'[2]NonRes - Report'!$G$10,IF(AND($B17="3/4-inch",ABS(DN17)&gt;'[2]NonRes - Report'!$G$10),-'[2]NonRes - Report'!$G$10,IF(AND($B17="1-inch",DN17&gt;'[2]NonRes - Report'!$I$10),'[2]NonRes - Report'!$I$10,IF(AND($B17="1-inch",ABS(DN17)&gt;'[2]NonRes - Report'!$I$10),-'[2]NonRes - Report'!$I$10,IF(AND($B17="1 1/2-inch",DN17&gt;'[2]NonRes - Report'!$J$10),'[2]NonRes - Report'!$J$10,IF(AND($B17="1 1/2-inch",ABS(DN17)&gt;'[2]NonRes - Report'!$J$10),-'[2]NonRes - Report'!$J$10,IF(AND($B17="2-inch",DN17&gt;'[2]NonRes - Report'!$K$10),'[2]NonRes - Report'!$K$10,IF(AND($B17="2-inch",ABS(DN17)&gt;'[2]NonRes - Report'!$K$10),-'[2]NonRes - Report'!$K$10,IF(AND($B17="3-inch",DN17&gt;'[2]NonRes - Report'!$L$10),'[2]NonRes - Report'!$L$10,IF(AND($B17="3-inch",ABS(DN17)&gt;'[2]NonRes - Report'!$L$10),-'[2]NonRes - Report'!$L$10,IF(AND($B17="4-inch",DN17&gt;'[2]NonRes - Report'!$M$10),'[2]NonRes - Report'!$M$10,IF(AND($B17="4-inch",ABS(DN17)&gt;'[2]NonRes - Report'!$M$10),-'[2]NonRes - Report'!$M$10,IF(AND($B17="6-inch",DN17&gt;'[2]NonRes - Report'!$N$10),'[2]NonRes - Report'!$N$10,IF(AND($B17="6-inch",ABS(DN17)&gt;'[2]NonRes - Report'!$N$10),-'[2]NonRes - Report'!$N$10,IF(DN17&lt;0,-DN17,DN17)))))))))))))))</f>
        <v>1400</v>
      </c>
      <c r="AI17" s="38">
        <f>IF(AND($B17="3/4-inch",DO17&gt;'[2]NonRes - Report'!$G$10),'[2]NonRes - Report'!$G$10,IF(AND($B17="3/4-inch",ABS(DO17)&gt;'[2]NonRes - Report'!$G$10),-'[2]NonRes - Report'!$G$10,IF(AND($B17="1-inch",DO17&gt;'[2]NonRes - Report'!$I$10),'[2]NonRes - Report'!$I$10,IF(AND($B17="1-inch",ABS(DO17)&gt;'[2]NonRes - Report'!$I$10),-'[2]NonRes - Report'!$I$10,IF(AND($B17="1 1/2-inch",DO17&gt;'[2]NonRes - Report'!$J$10),'[2]NonRes - Report'!$J$10,IF(AND($B17="1 1/2-inch",ABS(DO17)&gt;'[2]NonRes - Report'!$J$10),-'[2]NonRes - Report'!$J$10,IF(AND($B17="2-inch",DO17&gt;'[2]NonRes - Report'!$K$10),'[2]NonRes - Report'!$K$10,IF(AND($B17="2-inch",ABS(DO17)&gt;'[2]NonRes - Report'!$K$10),-'[2]NonRes - Report'!$K$10,IF(AND($B17="3-inch",DO17&gt;'[2]NonRes - Report'!$L$10),'[2]NonRes - Report'!$L$10,IF(AND($B17="3-inch",ABS(DO17)&gt;'[2]NonRes - Report'!$L$10),-'[2]NonRes - Report'!$L$10,IF(AND($B17="4-inch",DO17&gt;'[2]NonRes - Report'!$M$10),'[2]NonRes - Report'!$M$10,IF(AND($B17="4-inch",ABS(DO17)&gt;'[2]NonRes - Report'!$M$10),-'[2]NonRes - Report'!$M$10,IF(AND($B17="6-inch",DO17&gt;'[2]NonRes - Report'!$N$10),'[2]NonRes - Report'!$N$10,IF(AND($B17="6-inch",ABS(DO17)&gt;'[2]NonRes - Report'!$N$10),-'[2]NonRes - Report'!$N$10,IF(DO17&lt;0,-DO17,DO17)))))))))))))))</f>
        <v>1500</v>
      </c>
      <c r="AJ17" s="38">
        <f>IF(AND($B17="3/4-inch",DP17&gt;'[2]NonRes - Report'!$G$10),'[2]NonRes - Report'!$G$10,IF(AND($B17="3/4-inch",ABS(DP17)&gt;'[2]NonRes - Report'!$G$10),-'[2]NonRes - Report'!$G$10,IF(AND($B17="1-inch",DP17&gt;'[2]NonRes - Report'!$I$10),'[2]NonRes - Report'!$I$10,IF(AND($B17="1-inch",ABS(DP17)&gt;'[2]NonRes - Report'!$I$10),-'[2]NonRes - Report'!$I$10,IF(AND($B17="1 1/2-inch",DP17&gt;'[2]NonRes - Report'!$J$10),'[2]NonRes - Report'!$J$10,IF(AND($B17="1 1/2-inch",ABS(DP17)&gt;'[2]NonRes - Report'!$J$10),-'[2]NonRes - Report'!$J$10,IF(AND($B17="2-inch",DP17&gt;'[2]NonRes - Report'!$K$10),'[2]NonRes - Report'!$K$10,IF(AND($B17="2-inch",ABS(DP17)&gt;'[2]NonRes - Report'!$K$10),-'[2]NonRes - Report'!$K$10,IF(AND($B17="3-inch",DP17&gt;'[2]NonRes - Report'!$L$10),'[2]NonRes - Report'!$L$10,IF(AND($B17="3-inch",ABS(DP17)&gt;'[2]NonRes - Report'!$L$10),-'[2]NonRes - Report'!$L$10,IF(AND($B17="4-inch",DP17&gt;'[2]NonRes - Report'!$M$10),'[2]NonRes - Report'!$M$10,IF(AND($B17="4-inch",ABS(DP17)&gt;'[2]NonRes - Report'!$M$10),-'[2]NonRes - Report'!$M$10,IF(AND($B17="6-inch",DP17&gt;'[2]NonRes - Report'!$N$10),'[2]NonRes - Report'!$N$10,IF(AND($B17="6-inch",ABS(DP17)&gt;'[2]NonRes - Report'!$N$10),-'[2]NonRes - Report'!$N$10,IF(DP17&lt;0,-DP17,DP17)))))))))))))))</f>
        <v>2500</v>
      </c>
      <c r="AK17" s="38">
        <f>IF(AND($B17="3/4-inch",DQ17&gt;'[2]NonRes - Report'!$G$10),'[2]NonRes - Report'!$G$10,IF(AND($B17="3/4-inch",ABS(DQ17)&gt;'[2]NonRes - Report'!$G$10),-'[2]NonRes - Report'!$G$10,IF(AND($B17="1-inch",DQ17&gt;'[2]NonRes - Report'!$I$10),'[2]NonRes - Report'!$I$10,IF(AND($B17="1-inch",ABS(DQ17)&gt;'[2]NonRes - Report'!$I$10),-'[2]NonRes - Report'!$I$10,IF(AND($B17="1 1/2-inch",DQ17&gt;'[2]NonRes - Report'!$J$10),'[2]NonRes - Report'!$J$10,IF(AND($B17="1 1/2-inch",ABS(DQ17)&gt;'[2]NonRes - Report'!$J$10),-'[2]NonRes - Report'!$J$10,IF(AND($B17="2-inch",DQ17&gt;'[2]NonRes - Report'!$K$10),'[2]NonRes - Report'!$K$10,IF(AND($B17="2-inch",ABS(DQ17)&gt;'[2]NonRes - Report'!$K$10),-'[2]NonRes - Report'!$K$10,IF(AND($B17="3-inch",DQ17&gt;'[2]NonRes - Report'!$L$10),'[2]NonRes - Report'!$L$10,IF(AND($B17="3-inch",ABS(DQ17)&gt;'[2]NonRes - Report'!$L$10),-'[2]NonRes - Report'!$L$10,IF(AND($B17="4-inch",DQ17&gt;'[2]NonRes - Report'!$M$10),'[2]NonRes - Report'!$M$10,IF(AND($B17="4-inch",ABS(DQ17)&gt;'[2]NonRes - Report'!$M$10),-'[2]NonRes - Report'!$M$10,IF(AND($B17="6-inch",DQ17&gt;'[2]NonRes - Report'!$N$10),'[2]NonRes - Report'!$N$10,IF(AND($B17="6-inch",ABS(DQ17)&gt;'[2]NonRes - Report'!$N$10),-'[2]NonRes - Report'!$N$10,IF(DQ17&lt;0,-DQ17,DQ17)))))))))))))))</f>
        <v>1700</v>
      </c>
      <c r="AL17" s="38">
        <f>IF(AND($B17="3/4-inch",DR17&gt;'[2]NonRes - Report'!$G$10),'[2]NonRes - Report'!$G$10,IF(AND($B17="3/4-inch",ABS(DR17)&gt;'[2]NonRes - Report'!$G$10),-'[2]NonRes - Report'!$G$10,IF(AND($B17="1-inch",DR17&gt;'[2]NonRes - Report'!$I$10),'[2]NonRes - Report'!$I$10,IF(AND($B17="1-inch",ABS(DR17)&gt;'[2]NonRes - Report'!$I$10),-'[2]NonRes - Report'!$I$10,IF(AND($B17="1 1/2-inch",DR17&gt;'[2]NonRes - Report'!$J$10),'[2]NonRes - Report'!$J$10,IF(AND($B17="1 1/2-inch",ABS(DR17)&gt;'[2]NonRes - Report'!$J$10),-'[2]NonRes - Report'!$J$10,IF(AND($B17="2-inch",DR17&gt;'[2]NonRes - Report'!$K$10),'[2]NonRes - Report'!$K$10,IF(AND($B17="2-inch",ABS(DR17)&gt;'[2]NonRes - Report'!$K$10),-'[2]NonRes - Report'!$K$10,IF(AND($B17="3-inch",DR17&gt;'[2]NonRes - Report'!$L$10),'[2]NonRes - Report'!$L$10,IF(AND($B17="3-inch",ABS(DR17)&gt;'[2]NonRes - Report'!$L$10),-'[2]NonRes - Report'!$L$10,IF(AND($B17="4-inch",DR17&gt;'[2]NonRes - Report'!$M$10),'[2]NonRes - Report'!$M$10,IF(AND($B17="4-inch",ABS(DR17)&gt;'[2]NonRes - Report'!$M$10),-'[2]NonRes - Report'!$M$10,IF(AND($B17="6-inch",DR17&gt;'[2]NonRes - Report'!$N$10),'[2]NonRes - Report'!$N$10,IF(AND($B17="6-inch",ABS(DR17)&gt;'[2]NonRes - Report'!$N$10),-'[2]NonRes - Report'!$N$10,IF(DR17&lt;0,-DR17,DR17)))))))))))))))</f>
        <v>2000</v>
      </c>
      <c r="AM17" s="38">
        <f>IF(AND($B17="3/4-inch",DS17&gt;'[2]NonRes - Report'!$G$10),'[2]NonRes - Report'!$G$10,IF(AND($B17="3/4-inch",ABS(DS17)&gt;'[2]NonRes - Report'!$G$10),-'[2]NonRes - Report'!$G$10,IF(AND($B17="1-inch",DS17&gt;'[2]NonRes - Report'!$I$10),'[2]NonRes - Report'!$I$10,IF(AND($B17="1-inch",ABS(DS17)&gt;'[2]NonRes - Report'!$I$10),-'[2]NonRes - Report'!$I$10,IF(AND($B17="1 1/2-inch",DS17&gt;'[2]NonRes - Report'!$J$10),'[2]NonRes - Report'!$J$10,IF(AND($B17="1 1/2-inch",ABS(DS17)&gt;'[2]NonRes - Report'!$J$10),-'[2]NonRes - Report'!$J$10,IF(AND($B17="2-inch",DS17&gt;'[2]NonRes - Report'!$K$10),'[2]NonRes - Report'!$K$10,IF(AND($B17="2-inch",ABS(DS17)&gt;'[2]NonRes - Report'!$K$10),-'[2]NonRes - Report'!$K$10,IF(AND($B17="3-inch",DS17&gt;'[2]NonRes - Report'!$L$10),'[2]NonRes - Report'!$L$10,IF(AND($B17="3-inch",ABS(DS17)&gt;'[2]NonRes - Report'!$L$10),-'[2]NonRes - Report'!$L$10,IF(AND($B17="4-inch",DS17&gt;'[2]NonRes - Report'!$M$10),'[2]NonRes - Report'!$M$10,IF(AND($B17="4-inch",ABS(DS17)&gt;'[2]NonRes - Report'!$M$10),-'[2]NonRes - Report'!$M$10,IF(AND($B17="6-inch",DS17&gt;'[2]NonRes - Report'!$N$10),'[2]NonRes - Report'!$N$10,IF(AND($B17="6-inch",ABS(DS17)&gt;'[2]NonRes - Report'!$N$10),-'[2]NonRes - Report'!$N$10,IF(DS17&lt;0,-DS17,DS17)))))))))))))))</f>
        <v>1900</v>
      </c>
      <c r="AN17" s="38">
        <f>IF(AND($B17="3/4-inch",DT17&gt;'[2]NonRes - Report'!$G$10),'[2]NonRes - Report'!$G$10,IF(AND($B17="3/4-inch",ABS(DT17)&gt;'[2]NonRes - Report'!$G$10),-'[2]NonRes - Report'!$G$10,IF(AND($B17="1-inch",DT17&gt;'[2]NonRes - Report'!$I$10),'[2]NonRes - Report'!$I$10,IF(AND($B17="1-inch",ABS(DT17)&gt;'[2]NonRes - Report'!$I$10),-'[2]NonRes - Report'!$I$10,IF(AND($B17="1 1/2-inch",DT17&gt;'[2]NonRes - Report'!$J$10),'[2]NonRes - Report'!$J$10,IF(AND($B17="1 1/2-inch",ABS(DT17)&gt;'[2]NonRes - Report'!$J$10),-'[2]NonRes - Report'!$J$10,IF(AND($B17="2-inch",DT17&gt;'[2]NonRes - Report'!$K$10),'[2]NonRes - Report'!$K$10,IF(AND($B17="2-inch",ABS(DT17)&gt;'[2]NonRes - Report'!$K$10),-'[2]NonRes - Report'!$K$10,IF(AND($B17="3-inch",DT17&gt;'[2]NonRes - Report'!$L$10),'[2]NonRes - Report'!$L$10,IF(AND($B17="3-inch",ABS(DT17)&gt;'[2]NonRes - Report'!$L$10),-'[2]NonRes - Report'!$L$10,IF(AND($B17="4-inch",DT17&gt;'[2]NonRes - Report'!$M$10),'[2]NonRes - Report'!$M$10,IF(AND($B17="4-inch",ABS(DT17)&gt;'[2]NonRes - Report'!$M$10),-'[2]NonRes - Report'!$M$10,IF(AND($B17="6-inch",DT17&gt;'[2]NonRes - Report'!$N$10),'[2]NonRes - Report'!$N$10,IF(AND($B17="6-inch",ABS(DT17)&gt;'[2]NonRes - Report'!$N$10),-'[2]NonRes - Report'!$N$10,IF(DT17&lt;0,-DT17,DT17)))))))))))))))</f>
        <v>1000</v>
      </c>
      <c r="AO17" s="39">
        <f>IF(AND($B17="3/4-inch",DU17&gt;'[2]NonRes - Report'!$G$10),'[2]NonRes - Report'!$G$10,IF(AND($B17="3/4-inch",ABS(DU17)&gt;'[2]NonRes - Report'!$G$10),-'[2]NonRes - Report'!$G$10,IF(AND($B17="1-inch",DU17&gt;'[2]NonRes - Report'!$I$10),'[2]NonRes - Report'!$I$10,IF(AND($B17="1-inch",ABS(DU17)&gt;'[2]NonRes - Report'!$I$10),-'[2]NonRes - Report'!$I$10,IF(AND($B17="1 1/2-inch",DU17&gt;'[2]NonRes - Report'!$J$10),'[2]NonRes - Report'!$J$10,IF(AND($B17="1 1/2-inch",ABS(DU17)&gt;'[2]NonRes - Report'!$J$10),-'[2]NonRes - Report'!$J$10,IF(AND($B17="2-inch",DU17&gt;'[2]NonRes - Report'!$K$10),'[2]NonRes - Report'!$K$10,IF(AND($B17="2-inch",ABS(DU17)&gt;'[2]NonRes - Report'!$K$10),-'[2]NonRes - Report'!$K$10,IF(AND($B17="3-inch",DU17&gt;'[2]NonRes - Report'!$L$10),'[2]NonRes - Report'!$L$10,IF(AND($B17="3-inch",ABS(DU17)&gt;'[2]NonRes - Report'!$L$10),-'[2]NonRes - Report'!$L$10,IF(AND($B17="4-inch",DU17&gt;'[2]NonRes - Report'!$M$10),'[2]NonRes - Report'!$M$10,IF(AND($B17="4-inch",ABS(DU17)&gt;'[2]NonRes - Report'!$M$10),-'[2]NonRes - Report'!$M$10,IF(AND($B17="6-inch",DU17&gt;'[2]NonRes - Report'!$N$10),'[2]NonRes - Report'!$N$10,IF(AND($B17="6-inch",ABS(DU17)&gt;'[2]NonRes - Report'!$N$10),-'[2]NonRes - Report'!$N$10,IF(DU17&lt;0,-DU17,DU17)))))))))))))))</f>
        <v>900</v>
      </c>
      <c r="AP17" s="40">
        <f>IF(AND($B17="3/4-inch",DJ17&gt;'[2]NonRes - Report'!$G$10),('[2]NonRes - Report'!$G$10/'[2]NonRes - Report'!$I$22*'[2]NonRes - Report'!$E$10),IF(AND($B17="1-inch",DJ17&gt;'[2]NonRes - Report'!$I$10),('[2]NonRes - Report'!$I$10/'[2]NonRes - Report'!$I$22*'[2]NonRes - Report'!$E$10),IF(AND($B17="1 1/2-inch",DJ17&gt;'[2]NonRes - Report'!$J$10),('[2]NonRes - Report'!$J$10/'[2]NonRes - Report'!$I$22*'[2]NonRes - Report'!$E$10),IF(AND($B17="2-inch",DJ17&gt;'[2]NonRes - Report'!$K$10),('[2]NonRes - Report'!$K$10/'[2]NonRes - Report'!$I$22*'[2]NonRes - Report'!$E$10),IF(AND($B17="3-inch",DJ17&gt;'[2]NonRes - Report'!$L$10),('[2]NonRes - Report'!$L$10/'[2]NonRes - Report'!$I$22*'[2]NonRes - Report'!$E$10),IF(AND($B17="4-inch",DJ17&gt;'[2]NonRes - Report'!$M$10),('[2]NonRes - Report'!$M$10/'[2]NonRes - Report'!$I$22*'[2]NonRes - Report'!$E$10),IF(AND($B17="6-inch",DJ17&gt;'[2]NonRes - Report'!$N$10),('[2]NonRes - Report'!$N$10/'[2]NonRes - Report'!$I$22*'[2]NonRes - Report'!$E$10),AD17/'[2]NonRes - Report'!$I$22*'[2]NonRes - Report'!$E$10)))))))</f>
        <v>6.8</v>
      </c>
      <c r="AQ17" s="40">
        <f>IF(AND($B17="3/4-inch",DK17&gt;'[2]NonRes - Report'!$G$10),('[2]NonRes - Report'!$G$10/'[2]NonRes - Report'!$I$22*'[2]NonRes - Report'!$E$10),IF(AND($B17="1-inch",DK17&gt;'[2]NonRes - Report'!$I$10),('[2]NonRes - Report'!$I$10/'[2]NonRes - Report'!$I$22*'[2]NonRes - Report'!$E$10),IF(AND($B17="1 1/2-inch",DK17&gt;'[2]NonRes - Report'!$J$10),('[2]NonRes - Report'!$J$10/'[2]NonRes - Report'!$I$22*'[2]NonRes - Report'!$E$10),IF(AND($B17="2-inch",DK17&gt;'[2]NonRes - Report'!$K$10),('[2]NonRes - Report'!$K$10/'[2]NonRes - Report'!$I$22*'[2]NonRes - Report'!$E$10),IF(AND($B17="3-inch",DK17&gt;'[2]NonRes - Report'!$L$10),('[2]NonRes - Report'!$L$10/'[2]NonRes - Report'!$I$22*'[2]NonRes - Report'!$E$10),IF(AND($B17="4-inch",DK17&gt;'[2]NonRes - Report'!$M$10),('[2]NonRes - Report'!$M$10/'[2]NonRes - Report'!$I$22*'[2]NonRes - Report'!$E$10),IF(AND($B17="6-inch",DK17&gt;'[2]NonRes - Report'!$N$10),('[2]NonRes - Report'!$N$10/'[2]NonRes - Report'!$I$22*'[2]NonRes - Report'!$E$10),AE17/'[2]NonRes - Report'!$I$22*'[2]NonRes - Report'!$E$10)))))))</f>
        <v>11.9</v>
      </c>
      <c r="AR17" s="40">
        <f>IF(AND($B17="3/4-inch",DL17&gt;'[2]NonRes - Report'!$G$10),('[2]NonRes - Report'!$G$10/'[2]NonRes - Report'!$I$22*'[2]NonRes - Report'!$E$10),IF(AND($B17="1-inch",DL17&gt;'[2]NonRes - Report'!$I$10),('[2]NonRes - Report'!$I$10/'[2]NonRes - Report'!$I$22*'[2]NonRes - Report'!$E$10),IF(AND($B17="1 1/2-inch",DL17&gt;'[2]NonRes - Report'!$J$10),('[2]NonRes - Report'!$J$10/'[2]NonRes - Report'!$I$22*'[2]NonRes - Report'!$E$10),IF(AND($B17="2-inch",DL17&gt;'[2]NonRes - Report'!$K$10),('[2]NonRes - Report'!$K$10/'[2]NonRes - Report'!$I$22*'[2]NonRes - Report'!$E$10),IF(AND($B17="3-inch",DL17&gt;'[2]NonRes - Report'!$L$10),('[2]NonRes - Report'!$L$10/'[2]NonRes - Report'!$I$22*'[2]NonRes - Report'!$E$10),IF(AND($B17="4-inch",DL17&gt;'[2]NonRes - Report'!$M$10),('[2]NonRes - Report'!$M$10/'[2]NonRes - Report'!$I$22*'[2]NonRes - Report'!$E$10),IF(AND($B17="6-inch",DL17&gt;'[2]NonRes - Report'!$N$10),('[2]NonRes - Report'!$N$10/'[2]NonRes - Report'!$I$22*'[2]NonRes - Report'!$E$10),AF17/'[2]NonRes - Report'!$I$22*'[2]NonRes - Report'!$E$10)))))))</f>
        <v>10.199999999999999</v>
      </c>
      <c r="AS17" s="40">
        <f>IF(AND($B17="3/4-inch",DM17&gt;'[2]NonRes - Report'!$G$10),('[2]NonRes - Report'!$G$10/'[2]NonRes - Report'!$I$22*'[2]NonRes - Report'!$E$10),IF(AND($B17="1-inch",DM17&gt;'[2]NonRes - Report'!$I$10),('[2]NonRes - Report'!$I$10/'[2]NonRes - Report'!$I$22*'[2]NonRes - Report'!$E$10),IF(AND($B17="1 1/2-inch",DM17&gt;'[2]NonRes - Report'!$J$10),('[2]NonRes - Report'!$J$10/'[2]NonRes - Report'!$I$22*'[2]NonRes - Report'!$E$10),IF(AND($B17="2-inch",DM17&gt;'[2]NonRes - Report'!$K$10),('[2]NonRes - Report'!$K$10/'[2]NonRes - Report'!$I$22*'[2]NonRes - Report'!$E$10),IF(AND($B17="3-inch",DM17&gt;'[2]NonRes - Report'!$L$10),('[2]NonRes - Report'!$L$10/'[2]NonRes - Report'!$I$22*'[2]NonRes - Report'!$E$10),IF(AND($B17="4-inch",DM17&gt;'[2]NonRes - Report'!$M$10),('[2]NonRes - Report'!$M$10/'[2]NonRes - Report'!$I$22*'[2]NonRes - Report'!$E$10),IF(AND($B17="6-inch",DM17&gt;'[2]NonRes - Report'!$N$10),('[2]NonRes - Report'!$N$10/'[2]NonRes - Report'!$I$22*'[2]NonRes - Report'!$E$10),AG17/'[2]NonRes - Report'!$I$22*'[2]NonRes - Report'!$E$10)))))))</f>
        <v>8.5</v>
      </c>
      <c r="AT17" s="40">
        <f>IF(AND($B17="3/4-inch",DN17&gt;'[2]NonRes - Report'!$G$10),('[2]NonRes - Report'!$G$10/'[2]NonRes - Report'!$I$22*'[2]NonRes - Report'!$E$10),IF(AND($B17="1-inch",DN17&gt;'[2]NonRes - Report'!$I$10),('[2]NonRes - Report'!$I$10/'[2]NonRes - Report'!$I$22*'[2]NonRes - Report'!$E$10),IF(AND($B17="1 1/2-inch",DN17&gt;'[2]NonRes - Report'!$J$10),('[2]NonRes - Report'!$J$10/'[2]NonRes - Report'!$I$22*'[2]NonRes - Report'!$E$10),IF(AND($B17="2-inch",DN17&gt;'[2]NonRes - Report'!$K$10),('[2]NonRes - Report'!$K$10/'[2]NonRes - Report'!$I$22*'[2]NonRes - Report'!$E$10),IF(AND($B17="3-inch",DN17&gt;'[2]NonRes - Report'!$L$10),('[2]NonRes - Report'!$L$10/'[2]NonRes - Report'!$I$22*'[2]NonRes - Report'!$E$10),IF(AND($B17="4-inch",DN17&gt;'[2]NonRes - Report'!$M$10),('[2]NonRes - Report'!$M$10/'[2]NonRes - Report'!$I$22*'[2]NonRes - Report'!$E$10),IF(AND($B17="6-inch",DN17&gt;'[2]NonRes - Report'!$N$10),('[2]NonRes - Report'!$N$10/'[2]NonRes - Report'!$I$22*'[2]NonRes - Report'!$E$10),AH17/'[2]NonRes - Report'!$I$22*'[2]NonRes - Report'!$E$10)))))))</f>
        <v>11.9</v>
      </c>
      <c r="AU17" s="40">
        <f>IF(AND($B17="3/4-inch",DO17&gt;'[2]NonRes - Report'!$G$10),('[2]NonRes - Report'!$G$10/'[2]NonRes - Report'!$I$22*'[2]NonRes - Report'!$E$10),IF(AND($B17="1-inch",DO17&gt;'[2]NonRes - Report'!$I$10),('[2]NonRes - Report'!$I$10/'[2]NonRes - Report'!$I$22*'[2]NonRes - Report'!$E$10),IF(AND($B17="1 1/2-inch",DO17&gt;'[2]NonRes - Report'!$J$10),('[2]NonRes - Report'!$J$10/'[2]NonRes - Report'!$I$22*'[2]NonRes - Report'!$E$10),IF(AND($B17="2-inch",DO17&gt;'[2]NonRes - Report'!$K$10),('[2]NonRes - Report'!$K$10/'[2]NonRes - Report'!$I$22*'[2]NonRes - Report'!$E$10),IF(AND($B17="3-inch",DO17&gt;'[2]NonRes - Report'!$L$10),('[2]NonRes - Report'!$L$10/'[2]NonRes - Report'!$I$22*'[2]NonRes - Report'!$E$10),IF(AND($B17="4-inch",DO17&gt;'[2]NonRes - Report'!$M$10),('[2]NonRes - Report'!$M$10/'[2]NonRes - Report'!$I$22*'[2]NonRes - Report'!$E$10),IF(AND($B17="6-inch",DO17&gt;'[2]NonRes - Report'!$N$10),('[2]NonRes - Report'!$N$10/'[2]NonRes - Report'!$I$22*'[2]NonRes - Report'!$E$10),AI17/'[2]NonRes - Report'!$I$22*'[2]NonRes - Report'!$E$10)))))))</f>
        <v>12.75</v>
      </c>
      <c r="AV17" s="40">
        <f>IF(AND($B17="3/4-inch",DP17&gt;'[2]NonRes - Report'!$G$10),('[2]NonRes - Report'!$G$10/'[2]NonRes - Report'!$I$22*'[2]NonRes - Report'!$E$10),IF(AND($B17="1-inch",DP17&gt;'[2]NonRes - Report'!$I$10),('[2]NonRes - Report'!$I$10/'[2]NonRes - Report'!$I$22*'[2]NonRes - Report'!$E$10),IF(AND($B17="1 1/2-inch",DP17&gt;'[2]NonRes - Report'!$J$10),('[2]NonRes - Report'!$J$10/'[2]NonRes - Report'!$I$22*'[2]NonRes - Report'!$E$10),IF(AND($B17="2-inch",DP17&gt;'[2]NonRes - Report'!$K$10),('[2]NonRes - Report'!$K$10/'[2]NonRes - Report'!$I$22*'[2]NonRes - Report'!$E$10),IF(AND($B17="3-inch",DP17&gt;'[2]NonRes - Report'!$L$10),('[2]NonRes - Report'!$L$10/'[2]NonRes - Report'!$I$22*'[2]NonRes - Report'!$E$10),IF(AND($B17="4-inch",DP17&gt;'[2]NonRes - Report'!$M$10),('[2]NonRes - Report'!$M$10/'[2]NonRes - Report'!$I$22*'[2]NonRes - Report'!$E$10),IF(AND($B17="6-inch",DP17&gt;'[2]NonRes - Report'!$N$10),('[2]NonRes - Report'!$N$10/'[2]NonRes - Report'!$I$22*'[2]NonRes - Report'!$E$10),AJ17/'[2]NonRes - Report'!$I$22*'[2]NonRes - Report'!$E$10)))))))</f>
        <v>21.25</v>
      </c>
      <c r="AW17" s="40">
        <f>IF(AND($B17="3/4-inch",DQ17&gt;'[2]NonRes - Report'!$G$10),('[2]NonRes - Report'!$G$10/'[2]NonRes - Report'!$I$22*'[2]NonRes - Report'!$E$10),IF(AND($B17="1-inch",DQ17&gt;'[2]NonRes - Report'!$I$10),('[2]NonRes - Report'!$I$10/'[2]NonRes - Report'!$I$22*'[2]NonRes - Report'!$E$10),IF(AND($B17="1 1/2-inch",DQ17&gt;'[2]NonRes - Report'!$J$10),('[2]NonRes - Report'!$J$10/'[2]NonRes - Report'!$I$22*'[2]NonRes - Report'!$E$10),IF(AND($B17="2-inch",DQ17&gt;'[2]NonRes - Report'!$K$10),('[2]NonRes - Report'!$K$10/'[2]NonRes - Report'!$I$22*'[2]NonRes - Report'!$E$10),IF(AND($B17="3-inch",DQ17&gt;'[2]NonRes - Report'!$L$10),('[2]NonRes - Report'!$L$10/'[2]NonRes - Report'!$I$22*'[2]NonRes - Report'!$E$10),IF(AND($B17="4-inch",DQ17&gt;'[2]NonRes - Report'!$M$10),('[2]NonRes - Report'!$M$10/'[2]NonRes - Report'!$I$22*'[2]NonRes - Report'!$E$10),IF(AND($B17="6-inch",DQ17&gt;'[2]NonRes - Report'!$N$10),('[2]NonRes - Report'!$N$10/'[2]NonRes - Report'!$I$22*'[2]NonRes - Report'!$E$10),AK17/'[2]NonRes - Report'!$I$22*'[2]NonRes - Report'!$E$10)))))))</f>
        <v>14.45</v>
      </c>
      <c r="AX17" s="40">
        <f>IF(AND($B17="3/4-inch",DR17&gt;'[2]NonRes - Report'!$G$10),('[2]NonRes - Report'!$G$10/'[2]NonRes - Report'!$I$22*'[2]NonRes - Report'!$E$10),IF(AND($B17="1-inch",DR17&gt;'[2]NonRes - Report'!$I$10),('[2]NonRes - Report'!$I$10/'[2]NonRes - Report'!$I$22*'[2]NonRes - Report'!$E$10),IF(AND($B17="1 1/2-inch",DR17&gt;'[2]NonRes - Report'!$J$10),('[2]NonRes - Report'!$J$10/'[2]NonRes - Report'!$I$22*'[2]NonRes - Report'!$E$10),IF(AND($B17="2-inch",DR17&gt;'[2]NonRes - Report'!$K$10),('[2]NonRes - Report'!$K$10/'[2]NonRes - Report'!$I$22*'[2]NonRes - Report'!$E$10),IF(AND($B17="3-inch",DR17&gt;'[2]NonRes - Report'!$L$10),('[2]NonRes - Report'!$L$10/'[2]NonRes - Report'!$I$22*'[2]NonRes - Report'!$E$10),IF(AND($B17="4-inch",DR17&gt;'[2]NonRes - Report'!$M$10),('[2]NonRes - Report'!$M$10/'[2]NonRes - Report'!$I$22*'[2]NonRes - Report'!$E$10),IF(AND($B17="6-inch",DR17&gt;'[2]NonRes - Report'!$N$10),('[2]NonRes - Report'!$N$10/'[2]NonRes - Report'!$I$22*'[2]NonRes - Report'!$E$10),AL17/'[2]NonRes - Report'!$I$22*'[2]NonRes - Report'!$E$10)))))))</f>
        <v>17</v>
      </c>
      <c r="AY17" s="40">
        <f>IF(AND($B17="3/4-inch",DS17&gt;'[2]NonRes - Report'!$G$10),('[2]NonRes - Report'!$G$10/'[2]NonRes - Report'!$I$22*'[2]NonRes - Report'!$E$10),IF(AND($B17="1-inch",DS17&gt;'[2]NonRes - Report'!$I$10),('[2]NonRes - Report'!$I$10/'[2]NonRes - Report'!$I$22*'[2]NonRes - Report'!$E$10),IF(AND($B17="1 1/2-inch",DS17&gt;'[2]NonRes - Report'!$J$10),('[2]NonRes - Report'!$J$10/'[2]NonRes - Report'!$I$22*'[2]NonRes - Report'!$E$10),IF(AND($B17="2-inch",DS17&gt;'[2]NonRes - Report'!$K$10),('[2]NonRes - Report'!$K$10/'[2]NonRes - Report'!$I$22*'[2]NonRes - Report'!$E$10),IF(AND($B17="3-inch",DS17&gt;'[2]NonRes - Report'!$L$10),('[2]NonRes - Report'!$L$10/'[2]NonRes - Report'!$I$22*'[2]NonRes - Report'!$E$10),IF(AND($B17="4-inch",DS17&gt;'[2]NonRes - Report'!$M$10),('[2]NonRes - Report'!$M$10/'[2]NonRes - Report'!$I$22*'[2]NonRes - Report'!$E$10),IF(AND($B17="6-inch",DS17&gt;'[2]NonRes - Report'!$N$10),('[2]NonRes - Report'!$N$10/'[2]NonRes - Report'!$I$22*'[2]NonRes - Report'!$E$10),AM17/'[2]NonRes - Report'!$I$22*'[2]NonRes - Report'!$E$10)))))))</f>
        <v>16.149999999999999</v>
      </c>
      <c r="AZ17" s="40">
        <f>IF(AND($B17="3/4-inch",DT17&gt;'[2]NonRes - Report'!$G$10),('[2]NonRes - Report'!$G$10/'[2]NonRes - Report'!$I$22*'[2]NonRes - Report'!$E$10),IF(AND($B17="1-inch",DT17&gt;'[2]NonRes - Report'!$I$10),('[2]NonRes - Report'!$I$10/'[2]NonRes - Report'!$I$22*'[2]NonRes - Report'!$E$10),IF(AND($B17="1 1/2-inch",DT17&gt;'[2]NonRes - Report'!$J$10),('[2]NonRes - Report'!$J$10/'[2]NonRes - Report'!$I$22*'[2]NonRes - Report'!$E$10),IF(AND($B17="2-inch",DT17&gt;'[2]NonRes - Report'!$K$10),('[2]NonRes - Report'!$K$10/'[2]NonRes - Report'!$I$22*'[2]NonRes - Report'!$E$10),IF(AND($B17="3-inch",DT17&gt;'[2]NonRes - Report'!$L$10),('[2]NonRes - Report'!$L$10/'[2]NonRes - Report'!$I$22*'[2]NonRes - Report'!$E$10),IF(AND($B17="4-inch",DT17&gt;'[2]NonRes - Report'!$M$10),('[2]NonRes - Report'!$M$10/'[2]NonRes - Report'!$I$22*'[2]NonRes - Report'!$E$10),IF(AND($B17="6-inch",DT17&gt;'[2]NonRes - Report'!$N$10),('[2]NonRes - Report'!$N$10/'[2]NonRes - Report'!$I$22*'[2]NonRes - Report'!$E$10),AN17/'[2]NonRes - Report'!$I$22*'[2]NonRes - Report'!$E$10)))))))</f>
        <v>8.5</v>
      </c>
      <c r="BA17" s="41">
        <f>IF(AND($B17="3/4-inch",DU17&gt;'[2]NonRes - Report'!$G$10),('[2]NonRes - Report'!$G$10/'[2]NonRes - Report'!$I$22*'[2]NonRes - Report'!$E$10),IF(AND($B17="1-inch",DU17&gt;'[2]NonRes - Report'!$I$10),('[2]NonRes - Report'!$I$10/'[2]NonRes - Report'!$I$22*'[2]NonRes - Report'!$E$10),IF(AND($B17="1 1/2-inch",DU17&gt;'[2]NonRes - Report'!$J$10),('[2]NonRes - Report'!$J$10/'[2]NonRes - Report'!$I$22*'[2]NonRes - Report'!$E$10),IF(AND($B17="2-inch",DU17&gt;'[2]NonRes - Report'!$K$10),('[2]NonRes - Report'!$K$10/'[2]NonRes - Report'!$I$22*'[2]NonRes - Report'!$E$10),IF(AND($B17="3-inch",DU17&gt;'[2]NonRes - Report'!$L$10),('[2]NonRes - Report'!$L$10/'[2]NonRes - Report'!$I$22*'[2]NonRes - Report'!$E$10),IF(AND($B17="4-inch",DU17&gt;'[2]NonRes - Report'!$M$10),('[2]NonRes - Report'!$M$10/'[2]NonRes - Report'!$I$22*'[2]NonRes - Report'!$E$10),IF(AND($B17="6-inch",DU17&gt;'[2]NonRes - Report'!$N$10),('[2]NonRes - Report'!$N$10/'[2]NonRes - Report'!$I$22*'[2]NonRes - Report'!$E$10),AO17/'[2]NonRes - Report'!$I$22*'[2]NonRes - Report'!$E$10)))))))</f>
        <v>7.6499999999999995</v>
      </c>
      <c r="BB17" s="38">
        <f>IF(AND($B17="3/4-inch",DJ17&gt;'[2]NonRes - Report'!$G$12),('[2]NonRes - Report'!$G$12-'[2]NonRes - Report'!$G$10),IF(AND($B17="3/4-inch",ABS(DJ17)&gt;'[2]NonRes - Report'!$G$12),-('[2]NonRes - Report'!$G$12-'[2]NonRes - Report'!$G$10),IF(AND($B17="1-inch",DJ17&gt;'[2]NonRes - Report'!$I$12),('[2]NonRes - Report'!$I$12-'[2]NonRes - Report'!$I$10),IF(AND($B17="1-inch",ABS(DJ17)&gt;'[2]NonRes - Report'!$I$12),-('[2]NonRes - Report'!$I$12-'[2]NonRes - Report'!$I$10),IF(AND($B17="1 1/2-inch",DJ17&gt;'[2]NonRes - Report'!$J$12),('[2]NonRes - Report'!$J$12-'[2]NonRes - Report'!$J$10),IF(AND($B17="1 1/2-inch",ABS(DJ17)&gt;'[2]NonRes - Report'!$J$12),-('[2]NonRes - Report'!$J$12-'[2]NonRes - Report'!$J$10),IF(AND($B17="2-inch",DJ17&gt;'[2]NonRes - Report'!$K$12),('[2]NonRes - Report'!$K$12-'[2]NonRes - Report'!$K$10),IF(AND($B17="2-inch",ABS(DJ17)&gt;'[2]NonRes - Report'!$K$12),-('[2]NonRes - Report'!$K$12-'[2]NonRes - Report'!$K$10),IF(AND($B17="3-inch",DJ17&gt;'[2]NonRes - Report'!$L$12),('[2]NonRes - Report'!$L$12-'[2]NonRes - Report'!$L$10),IF(AND($B17="3-inch",ABS(DJ17)&gt;'[2]NonRes - Report'!$L$12),-('[2]NonRes - Report'!$L$12-'[2]NonRes - Report'!$L$10),IF(AND($B17="4-inch",DJ17&gt;'[2]NonRes - Report'!$M$12),('[2]NonRes - Report'!$M$12-'[2]NonRes - Report'!$M$10),IF(AND($B17="4-inch",ABS(DJ17)&gt;'[2]NonRes - Report'!$M$12),-('[2]NonRes - Report'!$M$12-'[2]NonRes - Report'!$M$10),IF(AND($B17="6-inch",DJ17&gt;'[2]NonRes - Report'!$N$12),('[2]NonRes - Report'!$N$12-'[2]NonRes - Report'!$N$10),IF(AND($B17="6-inch",ABS(DJ17)&gt;'[2]NonRes - Report'!$N$12),-('[2]NonRes - Report'!$N$12-'[2]NonRes - Report'!$N$10),IF(DJ17&lt;0,(+DJ17+AD17),(+DJ17-AD17))))))))))))))))</f>
        <v>0</v>
      </c>
      <c r="BC17" s="38">
        <f>IF(AND($B17="3/4-inch",DK17&gt;'[2]NonRes - Report'!$G$12),('[2]NonRes - Report'!$G$12-'[2]NonRes - Report'!$G$10),IF(AND($B17="3/4-inch",ABS(DK17)&gt;'[2]NonRes - Report'!$G$12),-('[2]NonRes - Report'!$G$12-'[2]NonRes - Report'!$G$10),IF(AND($B17="1-inch",DK17&gt;'[2]NonRes - Report'!$I$12),('[2]NonRes - Report'!$I$12-'[2]NonRes - Report'!$I$10),IF(AND($B17="1-inch",ABS(DK17)&gt;'[2]NonRes - Report'!$I$12),-('[2]NonRes - Report'!$I$12-'[2]NonRes - Report'!$I$10),IF(AND($B17="1 1/2-inch",DK17&gt;'[2]NonRes - Report'!$J$12),('[2]NonRes - Report'!$J$12-'[2]NonRes - Report'!$J$10),IF(AND($B17="1 1/2-inch",ABS(DK17)&gt;'[2]NonRes - Report'!$J$12),-('[2]NonRes - Report'!$J$12-'[2]NonRes - Report'!$J$10),IF(AND($B17="2-inch",DK17&gt;'[2]NonRes - Report'!$K$12),('[2]NonRes - Report'!$K$12-'[2]NonRes - Report'!$K$10),IF(AND($B17="2-inch",ABS(DK17)&gt;'[2]NonRes - Report'!$K$12),-('[2]NonRes - Report'!$K$12-'[2]NonRes - Report'!$K$10),IF(AND($B17="3-inch",DK17&gt;'[2]NonRes - Report'!$L$12),('[2]NonRes - Report'!$L$12-'[2]NonRes - Report'!$L$10),IF(AND($B17="3-inch",ABS(DK17)&gt;'[2]NonRes - Report'!$L$12),-('[2]NonRes - Report'!$L$12-'[2]NonRes - Report'!$L$10),IF(AND($B17="4-inch",DK17&gt;'[2]NonRes - Report'!$M$12),('[2]NonRes - Report'!$M$12-'[2]NonRes - Report'!$M$10),IF(AND($B17="4-inch",ABS(DK17)&gt;'[2]NonRes - Report'!$M$12),-('[2]NonRes - Report'!$M$12-'[2]NonRes - Report'!$M$10),IF(AND($B17="6-inch",DK17&gt;'[2]NonRes - Report'!$N$12),('[2]NonRes - Report'!$N$12-'[2]NonRes - Report'!$N$10),IF(AND($B17="6-inch",ABS(DK17)&gt;'[2]NonRes - Report'!$N$12),-('[2]NonRes - Report'!$N$12-'[2]NonRes - Report'!$N$10),IF(DK17&lt;0,(+DK17+AE17),(+DK17-AE17))))))))))))))))</f>
        <v>0</v>
      </c>
      <c r="BD17" s="38">
        <f>IF(AND($B17="3/4-inch",DL17&gt;'[2]NonRes - Report'!$G$12),('[2]NonRes - Report'!$G$12-'[2]NonRes - Report'!$G$10),IF(AND($B17="3/4-inch",ABS(DL17)&gt;'[2]NonRes - Report'!$G$12),-('[2]NonRes - Report'!$G$12-'[2]NonRes - Report'!$G$10),IF(AND($B17="1-inch",DL17&gt;'[2]NonRes - Report'!$I$12),('[2]NonRes - Report'!$I$12-'[2]NonRes - Report'!$I$10),IF(AND($B17="1-inch",ABS(DL17)&gt;'[2]NonRes - Report'!$I$12),-('[2]NonRes - Report'!$I$12-'[2]NonRes - Report'!$I$10),IF(AND($B17="1 1/2-inch",DL17&gt;'[2]NonRes - Report'!$J$12),('[2]NonRes - Report'!$J$12-'[2]NonRes - Report'!$J$10),IF(AND($B17="1 1/2-inch",ABS(DL17)&gt;'[2]NonRes - Report'!$J$12),-('[2]NonRes - Report'!$J$12-'[2]NonRes - Report'!$J$10),IF(AND($B17="2-inch",DL17&gt;'[2]NonRes - Report'!$K$12),('[2]NonRes - Report'!$K$12-'[2]NonRes - Report'!$K$10),IF(AND($B17="2-inch",ABS(DL17)&gt;'[2]NonRes - Report'!$K$12),-('[2]NonRes - Report'!$K$12-'[2]NonRes - Report'!$K$10),IF(AND($B17="3-inch",DL17&gt;'[2]NonRes - Report'!$L$12),('[2]NonRes - Report'!$L$12-'[2]NonRes - Report'!$L$10),IF(AND($B17="3-inch",ABS(DL17)&gt;'[2]NonRes - Report'!$L$12),-('[2]NonRes - Report'!$L$12-'[2]NonRes - Report'!$L$10),IF(AND($B17="4-inch",DL17&gt;'[2]NonRes - Report'!$M$12),('[2]NonRes - Report'!$M$12-'[2]NonRes - Report'!$M$10),IF(AND($B17="4-inch",ABS(DL17)&gt;'[2]NonRes - Report'!$M$12),-('[2]NonRes - Report'!$M$12-'[2]NonRes - Report'!$M$10),IF(AND($B17="6-inch",DL17&gt;'[2]NonRes - Report'!$N$12),('[2]NonRes - Report'!$N$12-'[2]NonRes - Report'!$N$10),IF(AND($B17="6-inch",ABS(DL17)&gt;'[2]NonRes - Report'!$N$12),-('[2]NonRes - Report'!$N$12-'[2]NonRes - Report'!$N$10),IF(DL17&lt;0,(+DL17+AF17),(+DL17-AF17))))))))))))))))</f>
        <v>0</v>
      </c>
      <c r="BE17" s="38">
        <f>IF(AND($B17="3/4-inch",DM17&gt;'[2]NonRes - Report'!$G$12),('[2]NonRes - Report'!$G$12-'[2]NonRes - Report'!$G$10),IF(AND($B17="3/4-inch",ABS(DM17)&gt;'[2]NonRes - Report'!$G$12),-('[2]NonRes - Report'!$G$12-'[2]NonRes - Report'!$G$10),IF(AND($B17="1-inch",DM17&gt;'[2]NonRes - Report'!$I$12),('[2]NonRes - Report'!$I$12-'[2]NonRes - Report'!$I$10),IF(AND($B17="1-inch",ABS(DM17)&gt;'[2]NonRes - Report'!$I$12),-('[2]NonRes - Report'!$I$12-'[2]NonRes - Report'!$I$10),IF(AND($B17="1 1/2-inch",DM17&gt;'[2]NonRes - Report'!$J$12),('[2]NonRes - Report'!$J$12-'[2]NonRes - Report'!$J$10),IF(AND($B17="1 1/2-inch",ABS(DM17)&gt;'[2]NonRes - Report'!$J$12),-('[2]NonRes - Report'!$J$12-'[2]NonRes - Report'!$J$10),IF(AND($B17="2-inch",DM17&gt;'[2]NonRes - Report'!$K$12),('[2]NonRes - Report'!$K$12-'[2]NonRes - Report'!$K$10),IF(AND($B17="2-inch",ABS(DM17)&gt;'[2]NonRes - Report'!$K$12),-('[2]NonRes - Report'!$K$12-'[2]NonRes - Report'!$K$10),IF(AND($B17="3-inch",DM17&gt;'[2]NonRes - Report'!$L$12),('[2]NonRes - Report'!$L$12-'[2]NonRes - Report'!$L$10),IF(AND($B17="3-inch",ABS(DM17)&gt;'[2]NonRes - Report'!$L$12),-('[2]NonRes - Report'!$L$12-'[2]NonRes - Report'!$L$10),IF(AND($B17="4-inch",DM17&gt;'[2]NonRes - Report'!$M$12),('[2]NonRes - Report'!$M$12-'[2]NonRes - Report'!$M$10),IF(AND($B17="4-inch",ABS(DM17)&gt;'[2]NonRes - Report'!$M$12),-('[2]NonRes - Report'!$M$12-'[2]NonRes - Report'!$M$10),IF(AND($B17="6-inch",DM17&gt;'[2]NonRes - Report'!$N$12),('[2]NonRes - Report'!$N$12-'[2]NonRes - Report'!$N$10),IF(AND($B17="6-inch",ABS(DM17)&gt;'[2]NonRes - Report'!$N$12),-('[2]NonRes - Report'!$N$12-'[2]NonRes - Report'!$N$10),IF(DM17&lt;0,(+DM17+AG17),(+DM17-AG17))))))))))))))))</f>
        <v>0</v>
      </c>
      <c r="BF17" s="38">
        <f>IF(AND($B17="3/4-inch",DN17&gt;'[2]NonRes - Report'!$G$12),('[2]NonRes - Report'!$G$12-'[2]NonRes - Report'!$G$10),IF(AND($B17="3/4-inch",ABS(DN17)&gt;'[2]NonRes - Report'!$G$12),-('[2]NonRes - Report'!$G$12-'[2]NonRes - Report'!$G$10),IF(AND($B17="1-inch",DN17&gt;'[2]NonRes - Report'!$I$12),('[2]NonRes - Report'!$I$12-'[2]NonRes - Report'!$I$10),IF(AND($B17="1-inch",ABS(DN17)&gt;'[2]NonRes - Report'!$I$12),-('[2]NonRes - Report'!$I$12-'[2]NonRes - Report'!$I$10),IF(AND($B17="1 1/2-inch",DN17&gt;'[2]NonRes - Report'!$J$12),('[2]NonRes - Report'!$J$12-'[2]NonRes - Report'!$J$10),IF(AND($B17="1 1/2-inch",ABS(DN17)&gt;'[2]NonRes - Report'!$J$12),-('[2]NonRes - Report'!$J$12-'[2]NonRes - Report'!$J$10),IF(AND($B17="2-inch",DN17&gt;'[2]NonRes - Report'!$K$12),('[2]NonRes - Report'!$K$12-'[2]NonRes - Report'!$K$10),IF(AND($B17="2-inch",ABS(DN17)&gt;'[2]NonRes - Report'!$K$12),-('[2]NonRes - Report'!$K$12-'[2]NonRes - Report'!$K$10),IF(AND($B17="3-inch",DN17&gt;'[2]NonRes - Report'!$L$12),('[2]NonRes - Report'!$L$12-'[2]NonRes - Report'!$L$10),IF(AND($B17="3-inch",ABS(DN17)&gt;'[2]NonRes - Report'!$L$12),-('[2]NonRes - Report'!$L$12-'[2]NonRes - Report'!$L$10),IF(AND($B17="4-inch",DN17&gt;'[2]NonRes - Report'!$M$12),('[2]NonRes - Report'!$M$12-'[2]NonRes - Report'!$M$10),IF(AND($B17="4-inch",ABS(DN17)&gt;'[2]NonRes - Report'!$M$12),-('[2]NonRes - Report'!$M$12-'[2]NonRes - Report'!$M$10),IF(AND($B17="6-inch",DN17&gt;'[2]NonRes - Report'!$N$12),('[2]NonRes - Report'!$N$12-'[2]NonRes - Report'!$N$10),IF(AND($B17="6-inch",ABS(DN17)&gt;'[2]NonRes - Report'!$N$12),-('[2]NonRes - Report'!$N$12-'[2]NonRes - Report'!$N$10),IF(DN17&lt;0,(+DN17+AH17),(+DN17-AH17))))))))))))))))</f>
        <v>0</v>
      </c>
      <c r="BG17" s="38">
        <f>IF(AND($B17="3/4-inch",DO17&gt;'[2]NonRes - Report'!$G$12),('[2]NonRes - Report'!$G$12-'[2]NonRes - Report'!$G$10),IF(AND($B17="3/4-inch",ABS(DO17)&gt;'[2]NonRes - Report'!$G$12),-('[2]NonRes - Report'!$G$12-'[2]NonRes - Report'!$G$10),IF(AND($B17="1-inch",DO17&gt;'[2]NonRes - Report'!$I$12),('[2]NonRes - Report'!$I$12-'[2]NonRes - Report'!$I$10),IF(AND($B17="1-inch",ABS(DO17)&gt;'[2]NonRes - Report'!$I$12),-('[2]NonRes - Report'!$I$12-'[2]NonRes - Report'!$I$10),IF(AND($B17="1 1/2-inch",DO17&gt;'[2]NonRes - Report'!$J$12),('[2]NonRes - Report'!$J$12-'[2]NonRes - Report'!$J$10),IF(AND($B17="1 1/2-inch",ABS(DO17)&gt;'[2]NonRes - Report'!$J$12),-('[2]NonRes - Report'!$J$12-'[2]NonRes - Report'!$J$10),IF(AND($B17="2-inch",DO17&gt;'[2]NonRes - Report'!$K$12),('[2]NonRes - Report'!$K$12-'[2]NonRes - Report'!$K$10),IF(AND($B17="2-inch",ABS(DO17)&gt;'[2]NonRes - Report'!$K$12),-('[2]NonRes - Report'!$K$12-'[2]NonRes - Report'!$K$10),IF(AND($B17="3-inch",DO17&gt;'[2]NonRes - Report'!$L$12),('[2]NonRes - Report'!$L$12-'[2]NonRes - Report'!$L$10),IF(AND($B17="3-inch",ABS(DO17)&gt;'[2]NonRes - Report'!$L$12),-('[2]NonRes - Report'!$L$12-'[2]NonRes - Report'!$L$10),IF(AND($B17="4-inch",DO17&gt;'[2]NonRes - Report'!$M$12),('[2]NonRes - Report'!$M$12-'[2]NonRes - Report'!$M$10),IF(AND($B17="4-inch",ABS(DO17)&gt;'[2]NonRes - Report'!$M$12),-('[2]NonRes - Report'!$M$12-'[2]NonRes - Report'!$M$10),IF(AND($B17="6-inch",DO17&gt;'[2]NonRes - Report'!$N$12),('[2]NonRes - Report'!$N$12-'[2]NonRes - Report'!$N$10),IF(AND($B17="6-inch",ABS(DO17)&gt;'[2]NonRes - Report'!$N$12),-('[2]NonRes - Report'!$N$12-'[2]NonRes - Report'!$N$10),IF(DO17&lt;0,(+DO17+AI17),(+DO17-AI17))))))))))))))))</f>
        <v>0</v>
      </c>
      <c r="BH17" s="38">
        <f>IF(AND($B17="3/4-inch",DP17&gt;'[2]NonRes - Report'!$G$12),('[2]NonRes - Report'!$G$12-'[2]NonRes - Report'!$G$10),IF(AND($B17="3/4-inch",ABS(DP17)&gt;'[2]NonRes - Report'!$G$12),-('[2]NonRes - Report'!$G$12-'[2]NonRes - Report'!$G$10),IF(AND($B17="1-inch",DP17&gt;'[2]NonRes - Report'!$I$12),('[2]NonRes - Report'!$I$12-'[2]NonRes - Report'!$I$10),IF(AND($B17="1-inch",ABS(DP17)&gt;'[2]NonRes - Report'!$I$12),-('[2]NonRes - Report'!$I$12-'[2]NonRes - Report'!$I$10),IF(AND($B17="1 1/2-inch",DP17&gt;'[2]NonRes - Report'!$J$12),('[2]NonRes - Report'!$J$12-'[2]NonRes - Report'!$J$10),IF(AND($B17="1 1/2-inch",ABS(DP17)&gt;'[2]NonRes - Report'!$J$12),-('[2]NonRes - Report'!$J$12-'[2]NonRes - Report'!$J$10),IF(AND($B17="2-inch",DP17&gt;'[2]NonRes - Report'!$K$12),('[2]NonRes - Report'!$K$12-'[2]NonRes - Report'!$K$10),IF(AND($B17="2-inch",ABS(DP17)&gt;'[2]NonRes - Report'!$K$12),-('[2]NonRes - Report'!$K$12-'[2]NonRes - Report'!$K$10),IF(AND($B17="3-inch",DP17&gt;'[2]NonRes - Report'!$L$12),('[2]NonRes - Report'!$L$12-'[2]NonRes - Report'!$L$10),IF(AND($B17="3-inch",ABS(DP17)&gt;'[2]NonRes - Report'!$L$12),-('[2]NonRes - Report'!$L$12-'[2]NonRes - Report'!$L$10),IF(AND($B17="4-inch",DP17&gt;'[2]NonRes - Report'!$M$12),('[2]NonRes - Report'!$M$12-'[2]NonRes - Report'!$M$10),IF(AND($B17="4-inch",ABS(DP17)&gt;'[2]NonRes - Report'!$M$12),-('[2]NonRes - Report'!$M$12-'[2]NonRes - Report'!$M$10),IF(AND($B17="6-inch",DP17&gt;'[2]NonRes - Report'!$N$12),('[2]NonRes - Report'!$N$12-'[2]NonRes - Report'!$N$10),IF(AND($B17="6-inch",ABS(DP17)&gt;'[2]NonRes - Report'!$N$12),-('[2]NonRes - Report'!$N$12-'[2]NonRes - Report'!$N$10),IF(DP17&lt;0,(+DP17+AJ17),(+DP17-AJ17))))))))))))))))</f>
        <v>0</v>
      </c>
      <c r="BI17" s="38">
        <f>IF(AND($B17="3/4-inch",DQ17&gt;'[2]NonRes - Report'!$G$12),('[2]NonRes - Report'!$G$12-'[2]NonRes - Report'!$G$10),IF(AND($B17="3/4-inch",ABS(DQ17)&gt;'[2]NonRes - Report'!$G$12),-('[2]NonRes - Report'!$G$12-'[2]NonRes - Report'!$G$10),IF(AND($B17="1-inch",DQ17&gt;'[2]NonRes - Report'!$I$12),('[2]NonRes - Report'!$I$12-'[2]NonRes - Report'!$I$10),IF(AND($B17="1-inch",ABS(DQ17)&gt;'[2]NonRes - Report'!$I$12),-('[2]NonRes - Report'!$I$12-'[2]NonRes - Report'!$I$10),IF(AND($B17="1 1/2-inch",DQ17&gt;'[2]NonRes - Report'!$J$12),('[2]NonRes - Report'!$J$12-'[2]NonRes - Report'!$J$10),IF(AND($B17="1 1/2-inch",ABS(DQ17)&gt;'[2]NonRes - Report'!$J$12),-('[2]NonRes - Report'!$J$12-'[2]NonRes - Report'!$J$10),IF(AND($B17="2-inch",DQ17&gt;'[2]NonRes - Report'!$K$12),('[2]NonRes - Report'!$K$12-'[2]NonRes - Report'!$K$10),IF(AND($B17="2-inch",ABS(DQ17)&gt;'[2]NonRes - Report'!$K$12),-('[2]NonRes - Report'!$K$12-'[2]NonRes - Report'!$K$10),IF(AND($B17="3-inch",DQ17&gt;'[2]NonRes - Report'!$L$12),('[2]NonRes - Report'!$L$12-'[2]NonRes - Report'!$L$10),IF(AND($B17="3-inch",ABS(DQ17)&gt;'[2]NonRes - Report'!$L$12),-('[2]NonRes - Report'!$L$12-'[2]NonRes - Report'!$L$10),IF(AND($B17="4-inch",DQ17&gt;'[2]NonRes - Report'!$M$12),('[2]NonRes - Report'!$M$12-'[2]NonRes - Report'!$M$10),IF(AND($B17="4-inch",ABS(DQ17)&gt;'[2]NonRes - Report'!$M$12),-('[2]NonRes - Report'!$M$12-'[2]NonRes - Report'!$M$10),IF(AND($B17="6-inch",DQ17&gt;'[2]NonRes - Report'!$N$12),('[2]NonRes - Report'!$N$12-'[2]NonRes - Report'!$N$10),IF(AND($B17="6-inch",ABS(DQ17)&gt;'[2]NonRes - Report'!$N$12),-('[2]NonRes - Report'!$N$12-'[2]NonRes - Report'!$N$10),IF(DQ17&lt;0,(+DQ17+AK17),(+DQ17-AK17))))))))))))))))</f>
        <v>0</v>
      </c>
      <c r="BJ17" s="38">
        <f>IF(AND($B17="3/4-inch",DR17&gt;'[2]NonRes - Report'!$G$12),('[2]NonRes - Report'!$G$12-'[2]NonRes - Report'!$G$10),IF(AND($B17="3/4-inch",ABS(DR17)&gt;'[2]NonRes - Report'!$G$12),-('[2]NonRes - Report'!$G$12-'[2]NonRes - Report'!$G$10),IF(AND($B17="1-inch",DR17&gt;'[2]NonRes - Report'!$I$12),('[2]NonRes - Report'!$I$12-'[2]NonRes - Report'!$I$10),IF(AND($B17="1-inch",ABS(DR17)&gt;'[2]NonRes - Report'!$I$12),-('[2]NonRes - Report'!$I$12-'[2]NonRes - Report'!$I$10),IF(AND($B17="1 1/2-inch",DR17&gt;'[2]NonRes - Report'!$J$12),('[2]NonRes - Report'!$J$12-'[2]NonRes - Report'!$J$10),IF(AND($B17="1 1/2-inch",ABS(DR17)&gt;'[2]NonRes - Report'!$J$12),-('[2]NonRes - Report'!$J$12-'[2]NonRes - Report'!$J$10),IF(AND($B17="2-inch",DR17&gt;'[2]NonRes - Report'!$K$12),('[2]NonRes - Report'!$K$12-'[2]NonRes - Report'!$K$10),IF(AND($B17="2-inch",ABS(DR17)&gt;'[2]NonRes - Report'!$K$12),-('[2]NonRes - Report'!$K$12-'[2]NonRes - Report'!$K$10),IF(AND($B17="3-inch",DR17&gt;'[2]NonRes - Report'!$L$12),('[2]NonRes - Report'!$L$12-'[2]NonRes - Report'!$L$10),IF(AND($B17="3-inch",ABS(DR17)&gt;'[2]NonRes - Report'!$L$12),-('[2]NonRes - Report'!$L$12-'[2]NonRes - Report'!$L$10),IF(AND($B17="4-inch",DR17&gt;'[2]NonRes - Report'!$M$12),('[2]NonRes - Report'!$M$12-'[2]NonRes - Report'!$M$10),IF(AND($B17="4-inch",ABS(DR17)&gt;'[2]NonRes - Report'!$M$12),-('[2]NonRes - Report'!$M$12-'[2]NonRes - Report'!$M$10),IF(AND($B17="6-inch",DR17&gt;'[2]NonRes - Report'!$N$12),('[2]NonRes - Report'!$N$12-'[2]NonRes - Report'!$N$10),IF(AND($B17="6-inch",ABS(DR17)&gt;'[2]NonRes - Report'!$N$12),-('[2]NonRes - Report'!$N$12-'[2]NonRes - Report'!$N$10),IF(DR17&lt;0,(+DR17+AL17),(+DR17-AL17))))))))))))))))</f>
        <v>0</v>
      </c>
      <c r="BK17" s="38">
        <f>IF(AND($B17="3/4-inch",DS17&gt;'[2]NonRes - Report'!$G$12),('[2]NonRes - Report'!$G$12-'[2]NonRes - Report'!$G$10),IF(AND($B17="3/4-inch",ABS(DS17)&gt;'[2]NonRes - Report'!$G$12),-('[2]NonRes - Report'!$G$12-'[2]NonRes - Report'!$G$10),IF(AND($B17="1-inch",DS17&gt;'[2]NonRes - Report'!$I$12),('[2]NonRes - Report'!$I$12-'[2]NonRes - Report'!$I$10),IF(AND($B17="1-inch",ABS(DS17)&gt;'[2]NonRes - Report'!$I$12),-('[2]NonRes - Report'!$I$12-'[2]NonRes - Report'!$I$10),IF(AND($B17="1 1/2-inch",DS17&gt;'[2]NonRes - Report'!$J$12),('[2]NonRes - Report'!$J$12-'[2]NonRes - Report'!$J$10),IF(AND($B17="1 1/2-inch",ABS(DS17)&gt;'[2]NonRes - Report'!$J$12),-('[2]NonRes - Report'!$J$12-'[2]NonRes - Report'!$J$10),IF(AND($B17="2-inch",DS17&gt;'[2]NonRes - Report'!$K$12),('[2]NonRes - Report'!$K$12-'[2]NonRes - Report'!$K$10),IF(AND($B17="2-inch",ABS(DS17)&gt;'[2]NonRes - Report'!$K$12),-('[2]NonRes - Report'!$K$12-'[2]NonRes - Report'!$K$10),IF(AND($B17="3-inch",DS17&gt;'[2]NonRes - Report'!$L$12),('[2]NonRes - Report'!$L$12-'[2]NonRes - Report'!$L$10),IF(AND($B17="3-inch",ABS(DS17)&gt;'[2]NonRes - Report'!$L$12),-('[2]NonRes - Report'!$L$12-'[2]NonRes - Report'!$L$10),IF(AND($B17="4-inch",DS17&gt;'[2]NonRes - Report'!$M$12),('[2]NonRes - Report'!$M$12-'[2]NonRes - Report'!$M$10),IF(AND($B17="4-inch",ABS(DS17)&gt;'[2]NonRes - Report'!$M$12),-('[2]NonRes - Report'!$M$12-'[2]NonRes - Report'!$M$10),IF(AND($B17="6-inch",DS17&gt;'[2]NonRes - Report'!$N$12),('[2]NonRes - Report'!$N$12-'[2]NonRes - Report'!$N$10),IF(AND($B17="6-inch",ABS(DS17)&gt;'[2]NonRes - Report'!$N$12),-('[2]NonRes - Report'!$N$12-'[2]NonRes - Report'!$N$10),IF(DS17&lt;0,(+DS17+AM17),(+DS17-AM17))))))))))))))))</f>
        <v>0</v>
      </c>
      <c r="BL17" s="38">
        <f>IF(AND($B17="3/4-inch",DT17&gt;'[2]NonRes - Report'!$G$12),('[2]NonRes - Report'!$G$12-'[2]NonRes - Report'!$G$10),IF(AND($B17="3/4-inch",ABS(DT17)&gt;'[2]NonRes - Report'!$G$12),-('[2]NonRes - Report'!$G$12-'[2]NonRes - Report'!$G$10),IF(AND($B17="1-inch",DT17&gt;'[2]NonRes - Report'!$I$12),('[2]NonRes - Report'!$I$12-'[2]NonRes - Report'!$I$10),IF(AND($B17="1-inch",ABS(DT17)&gt;'[2]NonRes - Report'!$I$12),-('[2]NonRes - Report'!$I$12-'[2]NonRes - Report'!$I$10),IF(AND($B17="1 1/2-inch",DT17&gt;'[2]NonRes - Report'!$J$12),('[2]NonRes - Report'!$J$12-'[2]NonRes - Report'!$J$10),IF(AND($B17="1 1/2-inch",ABS(DT17)&gt;'[2]NonRes - Report'!$J$12),-('[2]NonRes - Report'!$J$12-'[2]NonRes - Report'!$J$10),IF(AND($B17="2-inch",DT17&gt;'[2]NonRes - Report'!$K$12),('[2]NonRes - Report'!$K$12-'[2]NonRes - Report'!$K$10),IF(AND($B17="2-inch",ABS(DT17)&gt;'[2]NonRes - Report'!$K$12),-('[2]NonRes - Report'!$K$12-'[2]NonRes - Report'!$K$10),IF(AND($B17="3-inch",DT17&gt;'[2]NonRes - Report'!$L$12),('[2]NonRes - Report'!$L$12-'[2]NonRes - Report'!$L$10),IF(AND($B17="3-inch",ABS(DT17)&gt;'[2]NonRes - Report'!$L$12),-('[2]NonRes - Report'!$L$12-'[2]NonRes - Report'!$L$10),IF(AND($B17="4-inch",DT17&gt;'[2]NonRes - Report'!$M$12),('[2]NonRes - Report'!$M$12-'[2]NonRes - Report'!$M$10),IF(AND($B17="4-inch",ABS(DT17)&gt;'[2]NonRes - Report'!$M$12),-('[2]NonRes - Report'!$M$12-'[2]NonRes - Report'!$M$10),IF(AND($B17="6-inch",DT17&gt;'[2]NonRes - Report'!$N$12),('[2]NonRes - Report'!$N$12-'[2]NonRes - Report'!$N$10),IF(AND($B17="6-inch",ABS(DT17)&gt;'[2]NonRes - Report'!$N$12),-('[2]NonRes - Report'!$N$12-'[2]NonRes - Report'!$N$10),IF(DT17&lt;0,(+DT17+AN17),(+DT17-AN17))))))))))))))))</f>
        <v>0</v>
      </c>
      <c r="BM17" s="39">
        <f>IF(AND($B17="3/4-inch",DU17&gt;'[2]NonRes - Report'!$G$12),('[2]NonRes - Report'!$G$12-'[2]NonRes - Report'!$G$10),IF(AND($B17="3/4-inch",ABS(DU17)&gt;'[2]NonRes - Report'!$G$12),-('[2]NonRes - Report'!$G$12-'[2]NonRes - Report'!$G$10),IF(AND($B17="1-inch",DU17&gt;'[2]NonRes - Report'!$I$12),('[2]NonRes - Report'!$I$12-'[2]NonRes - Report'!$I$10),IF(AND($B17="1-inch",ABS(DU17)&gt;'[2]NonRes - Report'!$I$12),-('[2]NonRes - Report'!$I$12-'[2]NonRes - Report'!$I$10),IF(AND($B17="1 1/2-inch",DU17&gt;'[2]NonRes - Report'!$J$12),('[2]NonRes - Report'!$J$12-'[2]NonRes - Report'!$J$10),IF(AND($B17="1 1/2-inch",ABS(DU17)&gt;'[2]NonRes - Report'!$J$12),-('[2]NonRes - Report'!$J$12-'[2]NonRes - Report'!$J$10),IF(AND($B17="2-inch",DU17&gt;'[2]NonRes - Report'!$K$12),('[2]NonRes - Report'!$K$12-'[2]NonRes - Report'!$K$10),IF(AND($B17="2-inch",ABS(DU17)&gt;'[2]NonRes - Report'!$K$12),-('[2]NonRes - Report'!$K$12-'[2]NonRes - Report'!$K$10),IF(AND($B17="3-inch",DU17&gt;'[2]NonRes - Report'!$L$12),('[2]NonRes - Report'!$L$12-'[2]NonRes - Report'!$L$10),IF(AND($B17="3-inch",ABS(DU17)&gt;'[2]NonRes - Report'!$L$12),-('[2]NonRes - Report'!$L$12-'[2]NonRes - Report'!$L$10),IF(AND($B17="4-inch",DU17&gt;'[2]NonRes - Report'!$M$12),('[2]NonRes - Report'!$M$12-'[2]NonRes - Report'!$M$10),IF(AND($B17="4-inch",ABS(DU17)&gt;'[2]NonRes - Report'!$M$12),-('[2]NonRes - Report'!$M$12-'[2]NonRes - Report'!$M$10),IF(AND($B17="6-inch",DU17&gt;'[2]NonRes - Report'!$N$12),('[2]NonRes - Report'!$N$12-'[2]NonRes - Report'!$N$10),IF(AND($B17="6-inch",ABS(DU17)&gt;'[2]NonRes - Report'!$N$12),-('[2]NonRes - Report'!$N$12-'[2]NonRes - Report'!$N$10),IF(DU17&lt;0,(+DU17+AO17),(+DU17-AO17))))))))))))))))</f>
        <v>0</v>
      </c>
      <c r="BN17" s="40">
        <f>IF(AND($B17="3/4-inch",DJ17&gt;'[2]NonRes - Report'!$G$12),(('[2]NonRes - Report'!$G$12-'[2]NonRes - Report'!$G$10)/'[2]NonRes - Report'!$I$22*'[2]NonRes - Report'!$E$12),IF(AND($B17="1-inch",DJ17&gt;'[2]NonRes - Report'!$I$12),(('[2]NonRes - Report'!$I$12-'[2]NonRes - Report'!$I$10)/'[2]NonRes - Report'!$I$22*'[2]NonRes - Report'!$E$12),IF(AND($B17="1 1/2-inch",DJ17&gt;'[2]NonRes - Report'!$J$12),(('[2]NonRes - Report'!$J$12-'[2]NonRes - Report'!$J$10)/'[2]NonRes - Report'!$I$22*'[2]NonRes - Report'!$E$12),IF(AND($B17="2-inch",DJ17&gt;'[2]NonRes - Report'!$K$12),(('[2]NonRes - Report'!$K$12-'[2]NonRes - Report'!$K$10)/'[2]NonRes - Report'!$I$22*'[2]NonRes - Report'!$E$12),IF(AND($B17="3-inch",DJ17&gt;'[2]NonRes - Report'!$L$12),(('[2]NonRes - Report'!$L$12-'[2]NonRes - Report'!$L$10)/'[2]NonRes - Report'!$I$22*'[2]NonRes - Report'!$E$12),IF(AND($B17="4-inch",DJ17&gt;'[2]NonRes - Report'!$M$12),(('[2]NonRes - Report'!$M$12-'[2]NonRes - Report'!$M$10)/'[2]NonRes - Report'!$I$22*'[2]NonRes - Report'!$E$12),IF(AND($B17="6-inch",DJ17&gt;'[2]NonRes - Report'!$N$12),(('[2]NonRes - Report'!$N$12-'[2]NonRes - Report'!$N$10)/'[2]NonRes - Report'!$I$22*'[2]NonRes - Report'!$E$12),BB17/'[2]NonRes - Report'!$I$22*'[2]NonRes - Report'!$E$12)))))))</f>
        <v>0</v>
      </c>
      <c r="BO17" s="40">
        <f>IF(AND($B17="3/4-inch",DK17&gt;'[2]NonRes - Report'!$G$12),(('[2]NonRes - Report'!$G$12-'[2]NonRes - Report'!$G$10)/'[2]NonRes - Report'!$I$22*'[2]NonRes - Report'!$E$12),IF(AND($B17="1-inch",DK17&gt;'[2]NonRes - Report'!$I$12),(('[2]NonRes - Report'!$I$12-'[2]NonRes - Report'!$I$10)/'[2]NonRes - Report'!$I$22*'[2]NonRes - Report'!$E$12),IF(AND($B17="1 1/2-inch",DK17&gt;'[2]NonRes - Report'!$J$12),(('[2]NonRes - Report'!$J$12-'[2]NonRes - Report'!$J$10)/'[2]NonRes - Report'!$I$22*'[2]NonRes - Report'!$E$12),IF(AND($B17="2-inch",DK17&gt;'[2]NonRes - Report'!$K$12),(('[2]NonRes - Report'!$K$12-'[2]NonRes - Report'!$K$10)/'[2]NonRes - Report'!$I$22*'[2]NonRes - Report'!$E$12),IF(AND($B17="3-inch",DK17&gt;'[2]NonRes - Report'!$L$12),(('[2]NonRes - Report'!$L$12-'[2]NonRes - Report'!$L$10)/'[2]NonRes - Report'!$I$22*'[2]NonRes - Report'!$E$12),IF(AND($B17="4-inch",DK17&gt;'[2]NonRes - Report'!$M$12),(('[2]NonRes - Report'!$M$12-'[2]NonRes - Report'!$M$10)/'[2]NonRes - Report'!$I$22*'[2]NonRes - Report'!$E$12),IF(AND($B17="6-inch",DK17&gt;'[2]NonRes - Report'!$N$12),(('[2]NonRes - Report'!$N$12-'[2]NonRes - Report'!$N$10)/'[2]NonRes - Report'!$I$22*'[2]NonRes - Report'!$E$12),BC17/'[2]NonRes - Report'!$I$22*'[2]NonRes - Report'!$E$12)))))))</f>
        <v>0</v>
      </c>
      <c r="BP17" s="40">
        <f>IF(AND($B17="3/4-inch",DL17&gt;'[2]NonRes - Report'!$G$12),(('[2]NonRes - Report'!$G$12-'[2]NonRes - Report'!$G$10)/'[2]NonRes - Report'!$I$22*'[2]NonRes - Report'!$E$12),IF(AND($B17="1-inch",DL17&gt;'[2]NonRes - Report'!$I$12),(('[2]NonRes - Report'!$I$12-'[2]NonRes - Report'!$I$10)/'[2]NonRes - Report'!$I$22*'[2]NonRes - Report'!$E$12),IF(AND($B17="1 1/2-inch",DL17&gt;'[2]NonRes - Report'!$J$12),(('[2]NonRes - Report'!$J$12-'[2]NonRes - Report'!$J$10)/'[2]NonRes - Report'!$I$22*'[2]NonRes - Report'!$E$12),IF(AND($B17="2-inch",DL17&gt;'[2]NonRes - Report'!$K$12),(('[2]NonRes - Report'!$K$12-'[2]NonRes - Report'!$K$10)/'[2]NonRes - Report'!$I$22*'[2]NonRes - Report'!$E$12),IF(AND($B17="3-inch",DL17&gt;'[2]NonRes - Report'!$L$12),(('[2]NonRes - Report'!$L$12-'[2]NonRes - Report'!$L$10)/'[2]NonRes - Report'!$I$22*'[2]NonRes - Report'!$E$12),IF(AND($B17="4-inch",DL17&gt;'[2]NonRes - Report'!$M$12),(('[2]NonRes - Report'!$M$12-'[2]NonRes - Report'!$M$10)/'[2]NonRes - Report'!$I$22*'[2]NonRes - Report'!$E$12),IF(AND($B17="6-inch",DL17&gt;'[2]NonRes - Report'!$N$12),(('[2]NonRes - Report'!$N$12-'[2]NonRes - Report'!$N$10)/'[2]NonRes - Report'!$I$22*'[2]NonRes - Report'!$E$12),BD17/'[2]NonRes - Report'!$I$22*'[2]NonRes - Report'!$E$12)))))))</f>
        <v>0</v>
      </c>
      <c r="BQ17" s="40">
        <f>IF(AND($B17="3/4-inch",DM17&gt;'[2]NonRes - Report'!$G$12),(('[2]NonRes - Report'!$G$12-'[2]NonRes - Report'!$G$10)/'[2]NonRes - Report'!$I$22*'[2]NonRes - Report'!$E$12),IF(AND($B17="1-inch",DM17&gt;'[2]NonRes - Report'!$I$12),(('[2]NonRes - Report'!$I$12-'[2]NonRes - Report'!$I$10)/'[2]NonRes - Report'!$I$22*'[2]NonRes - Report'!$E$12),IF(AND($B17="1 1/2-inch",DM17&gt;'[2]NonRes - Report'!$J$12),(('[2]NonRes - Report'!$J$12-'[2]NonRes - Report'!$J$10)/'[2]NonRes - Report'!$I$22*'[2]NonRes - Report'!$E$12),IF(AND($B17="2-inch",DM17&gt;'[2]NonRes - Report'!$K$12),(('[2]NonRes - Report'!$K$12-'[2]NonRes - Report'!$K$10)/'[2]NonRes - Report'!$I$22*'[2]NonRes - Report'!$E$12),IF(AND($B17="3-inch",DM17&gt;'[2]NonRes - Report'!$L$12),(('[2]NonRes - Report'!$L$12-'[2]NonRes - Report'!$L$10)/'[2]NonRes - Report'!$I$22*'[2]NonRes - Report'!$E$12),IF(AND($B17="4-inch",DM17&gt;'[2]NonRes - Report'!$M$12),(('[2]NonRes - Report'!$M$12-'[2]NonRes - Report'!$M$10)/'[2]NonRes - Report'!$I$22*'[2]NonRes - Report'!$E$12),IF(AND($B17="6-inch",DM17&gt;'[2]NonRes - Report'!$N$12),(('[2]NonRes - Report'!$N$12-'[2]NonRes - Report'!$N$10)/'[2]NonRes - Report'!$I$22*'[2]NonRes - Report'!$E$12),BE17/'[2]NonRes - Report'!$I$22*'[2]NonRes - Report'!$E$12)))))))</f>
        <v>0</v>
      </c>
      <c r="BR17" s="40">
        <f>IF(AND($B17="3/4-inch",DN17&gt;'[2]NonRes - Report'!$G$12),(('[2]NonRes - Report'!$G$12-'[2]NonRes - Report'!$G$10)/'[2]NonRes - Report'!$I$22*'[2]NonRes - Report'!$E$12),IF(AND($B17="1-inch",DN17&gt;'[2]NonRes - Report'!$I$12),(('[2]NonRes - Report'!$I$12-'[2]NonRes - Report'!$I$10)/'[2]NonRes - Report'!$I$22*'[2]NonRes - Report'!$E$12),IF(AND($B17="1 1/2-inch",DN17&gt;'[2]NonRes - Report'!$J$12),(('[2]NonRes - Report'!$J$12-'[2]NonRes - Report'!$J$10)/'[2]NonRes - Report'!$I$22*'[2]NonRes - Report'!$E$12),IF(AND($B17="2-inch",DN17&gt;'[2]NonRes - Report'!$K$12),(('[2]NonRes - Report'!$K$12-'[2]NonRes - Report'!$K$10)/'[2]NonRes - Report'!$I$22*'[2]NonRes - Report'!$E$12),IF(AND($B17="3-inch",DN17&gt;'[2]NonRes - Report'!$L$12),(('[2]NonRes - Report'!$L$12-'[2]NonRes - Report'!$L$10)/'[2]NonRes - Report'!$I$22*'[2]NonRes - Report'!$E$12),IF(AND($B17="4-inch",DN17&gt;'[2]NonRes - Report'!$M$12),(('[2]NonRes - Report'!$M$12-'[2]NonRes - Report'!$M$10)/'[2]NonRes - Report'!$I$22*'[2]NonRes - Report'!$E$12),IF(AND($B17="6-inch",DN17&gt;'[2]NonRes - Report'!$N$12),(('[2]NonRes - Report'!$N$12-'[2]NonRes - Report'!$N$10)/'[2]NonRes - Report'!$I$22*'[2]NonRes - Report'!$E$12),BF17/'[2]NonRes - Report'!$I$22*'[2]NonRes - Report'!$E$12)))))))</f>
        <v>0</v>
      </c>
      <c r="BS17" s="40">
        <f>IF(AND($B17="3/4-inch",DO17&gt;'[2]NonRes - Report'!$G$12),(('[2]NonRes - Report'!$G$12-'[2]NonRes - Report'!$G$10)/'[2]NonRes - Report'!$I$22*'[2]NonRes - Report'!$E$12),IF(AND($B17="1-inch",DO17&gt;'[2]NonRes - Report'!$I$12),(('[2]NonRes - Report'!$I$12-'[2]NonRes - Report'!$I$10)/'[2]NonRes - Report'!$I$22*'[2]NonRes - Report'!$E$12),IF(AND($B17="1 1/2-inch",DO17&gt;'[2]NonRes - Report'!$J$12),(('[2]NonRes - Report'!$J$12-'[2]NonRes - Report'!$J$10)/'[2]NonRes - Report'!$I$22*'[2]NonRes - Report'!$E$12),IF(AND($B17="2-inch",DO17&gt;'[2]NonRes - Report'!$K$12),(('[2]NonRes - Report'!$K$12-'[2]NonRes - Report'!$K$10)/'[2]NonRes - Report'!$I$22*'[2]NonRes - Report'!$E$12),IF(AND($B17="3-inch",DO17&gt;'[2]NonRes - Report'!$L$12),(('[2]NonRes - Report'!$L$12-'[2]NonRes - Report'!$L$10)/'[2]NonRes - Report'!$I$22*'[2]NonRes - Report'!$E$12),IF(AND($B17="4-inch",DO17&gt;'[2]NonRes - Report'!$M$12),(('[2]NonRes - Report'!$M$12-'[2]NonRes - Report'!$M$10)/'[2]NonRes - Report'!$I$22*'[2]NonRes - Report'!$E$12),IF(AND($B17="6-inch",DO17&gt;'[2]NonRes - Report'!$N$12),(('[2]NonRes - Report'!$N$12-'[2]NonRes - Report'!$N$10)/'[2]NonRes - Report'!$I$22*'[2]NonRes - Report'!$E$12),BG17/'[2]NonRes - Report'!$I$22*'[2]NonRes - Report'!$E$12)))))))</f>
        <v>0</v>
      </c>
      <c r="BT17" s="40">
        <f>IF(AND($B17="3/4-inch",DP17&gt;'[2]NonRes - Report'!$G$12),(('[2]NonRes - Report'!$G$12-'[2]NonRes - Report'!$G$10)/'[2]NonRes - Report'!$I$22*'[2]NonRes - Report'!$E$12),IF(AND($B17="1-inch",DP17&gt;'[2]NonRes - Report'!$I$12),(('[2]NonRes - Report'!$I$12-'[2]NonRes - Report'!$I$10)/'[2]NonRes - Report'!$I$22*'[2]NonRes - Report'!$E$12),IF(AND($B17="1 1/2-inch",DP17&gt;'[2]NonRes - Report'!$J$12),(('[2]NonRes - Report'!$J$12-'[2]NonRes - Report'!$J$10)/'[2]NonRes - Report'!$I$22*'[2]NonRes - Report'!$E$12),IF(AND($B17="2-inch",DP17&gt;'[2]NonRes - Report'!$K$12),(('[2]NonRes - Report'!$K$12-'[2]NonRes - Report'!$K$10)/'[2]NonRes - Report'!$I$22*'[2]NonRes - Report'!$E$12),IF(AND($B17="3-inch",DP17&gt;'[2]NonRes - Report'!$L$12),(('[2]NonRes - Report'!$L$12-'[2]NonRes - Report'!$L$10)/'[2]NonRes - Report'!$I$22*'[2]NonRes - Report'!$E$12),IF(AND($B17="4-inch",DP17&gt;'[2]NonRes - Report'!$M$12),(('[2]NonRes - Report'!$M$12-'[2]NonRes - Report'!$M$10)/'[2]NonRes - Report'!$I$22*'[2]NonRes - Report'!$E$12),IF(AND($B17="6-inch",DP17&gt;'[2]NonRes - Report'!$N$12),(('[2]NonRes - Report'!$N$12-'[2]NonRes - Report'!$N$10)/'[2]NonRes - Report'!$I$22*'[2]NonRes - Report'!$E$12),BH17/'[2]NonRes - Report'!$I$22*'[2]NonRes - Report'!$E$12)))))))</f>
        <v>0</v>
      </c>
      <c r="BU17" s="40">
        <f>IF(AND($B17="3/4-inch",DQ17&gt;'[2]NonRes - Report'!$G$12),(('[2]NonRes - Report'!$G$12-'[2]NonRes - Report'!$G$10)/'[2]NonRes - Report'!$I$22*'[2]NonRes - Report'!$E$12),IF(AND($B17="1-inch",DQ17&gt;'[2]NonRes - Report'!$I$12),(('[2]NonRes - Report'!$I$12-'[2]NonRes - Report'!$I$10)/'[2]NonRes - Report'!$I$22*'[2]NonRes - Report'!$E$12),IF(AND($B17="1 1/2-inch",DQ17&gt;'[2]NonRes - Report'!$J$12),(('[2]NonRes - Report'!$J$12-'[2]NonRes - Report'!$J$10)/'[2]NonRes - Report'!$I$22*'[2]NonRes - Report'!$E$12),IF(AND($B17="2-inch",DQ17&gt;'[2]NonRes - Report'!$K$12),(('[2]NonRes - Report'!$K$12-'[2]NonRes - Report'!$K$10)/'[2]NonRes - Report'!$I$22*'[2]NonRes - Report'!$E$12),IF(AND($B17="3-inch",DQ17&gt;'[2]NonRes - Report'!$L$12),(('[2]NonRes - Report'!$L$12-'[2]NonRes - Report'!$L$10)/'[2]NonRes - Report'!$I$22*'[2]NonRes - Report'!$E$12),IF(AND($B17="4-inch",DQ17&gt;'[2]NonRes - Report'!$M$12),(('[2]NonRes - Report'!$M$12-'[2]NonRes - Report'!$M$10)/'[2]NonRes - Report'!$I$22*'[2]NonRes - Report'!$E$12),IF(AND($B17="6-inch",DQ17&gt;'[2]NonRes - Report'!$N$12),(('[2]NonRes - Report'!$N$12-'[2]NonRes - Report'!$N$10)/'[2]NonRes - Report'!$I$22*'[2]NonRes - Report'!$E$12),BI17/'[2]NonRes - Report'!$I$22*'[2]NonRes - Report'!$E$12)))))))</f>
        <v>0</v>
      </c>
      <c r="BV17" s="40">
        <f>IF(AND($B17="3/4-inch",DR17&gt;'[2]NonRes - Report'!$G$12),(('[2]NonRes - Report'!$G$12-'[2]NonRes - Report'!$G$10)/'[2]NonRes - Report'!$I$22*'[2]NonRes - Report'!$E$12),IF(AND($B17="1-inch",DR17&gt;'[2]NonRes - Report'!$I$12),(('[2]NonRes - Report'!$I$12-'[2]NonRes - Report'!$I$10)/'[2]NonRes - Report'!$I$22*'[2]NonRes - Report'!$E$12),IF(AND($B17="1 1/2-inch",DR17&gt;'[2]NonRes - Report'!$J$12),(('[2]NonRes - Report'!$J$12-'[2]NonRes - Report'!$J$10)/'[2]NonRes - Report'!$I$22*'[2]NonRes - Report'!$E$12),IF(AND($B17="2-inch",DR17&gt;'[2]NonRes - Report'!$K$12),(('[2]NonRes - Report'!$K$12-'[2]NonRes - Report'!$K$10)/'[2]NonRes - Report'!$I$22*'[2]NonRes - Report'!$E$12),IF(AND($B17="3-inch",DR17&gt;'[2]NonRes - Report'!$L$12),(('[2]NonRes - Report'!$L$12-'[2]NonRes - Report'!$L$10)/'[2]NonRes - Report'!$I$22*'[2]NonRes - Report'!$E$12),IF(AND($B17="4-inch",DR17&gt;'[2]NonRes - Report'!$M$12),(('[2]NonRes - Report'!$M$12-'[2]NonRes - Report'!$M$10)/'[2]NonRes - Report'!$I$22*'[2]NonRes - Report'!$E$12),IF(AND($B17="6-inch",DR17&gt;'[2]NonRes - Report'!$N$12),(('[2]NonRes - Report'!$N$12-'[2]NonRes - Report'!$N$10)/'[2]NonRes - Report'!$I$22*'[2]NonRes - Report'!$E$12),BJ17/'[2]NonRes - Report'!$I$22*'[2]NonRes - Report'!$E$12)))))))</f>
        <v>0</v>
      </c>
      <c r="BW17" s="40">
        <f>IF(AND($B17="3/4-inch",DS17&gt;'[2]NonRes - Report'!$G$12),(('[2]NonRes - Report'!$G$12-'[2]NonRes - Report'!$G$10)/'[2]NonRes - Report'!$I$22*'[2]NonRes - Report'!$E$12),IF(AND($B17="1-inch",DS17&gt;'[2]NonRes - Report'!$I$12),(('[2]NonRes - Report'!$I$12-'[2]NonRes - Report'!$I$10)/'[2]NonRes - Report'!$I$22*'[2]NonRes - Report'!$E$12),IF(AND($B17="1 1/2-inch",DS17&gt;'[2]NonRes - Report'!$J$12),(('[2]NonRes - Report'!$J$12-'[2]NonRes - Report'!$J$10)/'[2]NonRes - Report'!$I$22*'[2]NonRes - Report'!$E$12),IF(AND($B17="2-inch",DS17&gt;'[2]NonRes - Report'!$K$12),(('[2]NonRes - Report'!$K$12-'[2]NonRes - Report'!$K$10)/'[2]NonRes - Report'!$I$22*'[2]NonRes - Report'!$E$12),IF(AND($B17="3-inch",DS17&gt;'[2]NonRes - Report'!$L$12),(('[2]NonRes - Report'!$L$12-'[2]NonRes - Report'!$L$10)/'[2]NonRes - Report'!$I$22*'[2]NonRes - Report'!$E$12),IF(AND($B17="4-inch",DS17&gt;'[2]NonRes - Report'!$M$12),(('[2]NonRes - Report'!$M$12-'[2]NonRes - Report'!$M$10)/'[2]NonRes - Report'!$I$22*'[2]NonRes - Report'!$E$12),IF(AND($B17="6-inch",DS17&gt;'[2]NonRes - Report'!$N$12),(('[2]NonRes - Report'!$N$12-'[2]NonRes - Report'!$N$10)/'[2]NonRes - Report'!$I$22*'[2]NonRes - Report'!$E$12),BK17/'[2]NonRes - Report'!$I$22*'[2]NonRes - Report'!$E$12)))))))</f>
        <v>0</v>
      </c>
      <c r="BX17" s="40">
        <f>IF(AND($B17="3/4-inch",DT17&gt;'[2]NonRes - Report'!$G$12),(('[2]NonRes - Report'!$G$12-'[2]NonRes - Report'!$G$10)/'[2]NonRes - Report'!$I$22*'[2]NonRes - Report'!$E$12),IF(AND($B17="1-inch",DT17&gt;'[2]NonRes - Report'!$I$12),(('[2]NonRes - Report'!$I$12-'[2]NonRes - Report'!$I$10)/'[2]NonRes - Report'!$I$22*'[2]NonRes - Report'!$E$12),IF(AND($B17="1 1/2-inch",DT17&gt;'[2]NonRes - Report'!$J$12),(('[2]NonRes - Report'!$J$12-'[2]NonRes - Report'!$J$10)/'[2]NonRes - Report'!$I$22*'[2]NonRes - Report'!$E$12),IF(AND($B17="2-inch",DT17&gt;'[2]NonRes - Report'!$K$12),(('[2]NonRes - Report'!$K$12-'[2]NonRes - Report'!$K$10)/'[2]NonRes - Report'!$I$22*'[2]NonRes - Report'!$E$12),IF(AND($B17="3-inch",DT17&gt;'[2]NonRes - Report'!$L$12),(('[2]NonRes - Report'!$L$12-'[2]NonRes - Report'!$L$10)/'[2]NonRes - Report'!$I$22*'[2]NonRes - Report'!$E$12),IF(AND($B17="4-inch",DT17&gt;'[2]NonRes - Report'!$M$12),(('[2]NonRes - Report'!$M$12-'[2]NonRes - Report'!$M$10)/'[2]NonRes - Report'!$I$22*'[2]NonRes - Report'!$E$12),IF(AND($B17="6-inch",DT17&gt;'[2]NonRes - Report'!$N$12),(('[2]NonRes - Report'!$N$12-'[2]NonRes - Report'!$N$10)/'[2]NonRes - Report'!$I$22*'[2]NonRes - Report'!$E$12),BL17/'[2]NonRes - Report'!$I$22*'[2]NonRes - Report'!$E$12)))))))</f>
        <v>0</v>
      </c>
      <c r="BY17" s="41">
        <f>IF(AND($B17="3/4-inch",DU17&gt;'[2]NonRes - Report'!$G$12),(('[2]NonRes - Report'!$G$12-'[2]NonRes - Report'!$G$10)/'[2]NonRes - Report'!$I$22*'[2]NonRes - Report'!$E$12),IF(AND($B17="1-inch",DU17&gt;'[2]NonRes - Report'!$I$12),(('[2]NonRes - Report'!$I$12-'[2]NonRes - Report'!$I$10)/'[2]NonRes - Report'!$I$22*'[2]NonRes - Report'!$E$12),IF(AND($B17="1 1/2-inch",DU17&gt;'[2]NonRes - Report'!$J$12),(('[2]NonRes - Report'!$J$12-'[2]NonRes - Report'!$J$10)/'[2]NonRes - Report'!$I$22*'[2]NonRes - Report'!$E$12),IF(AND($B17="2-inch",DU17&gt;'[2]NonRes - Report'!$K$12),(('[2]NonRes - Report'!$K$12-'[2]NonRes - Report'!$K$10)/'[2]NonRes - Report'!$I$22*'[2]NonRes - Report'!$E$12),IF(AND($B17="3-inch",DU17&gt;'[2]NonRes - Report'!$L$12),(('[2]NonRes - Report'!$L$12-'[2]NonRes - Report'!$L$10)/'[2]NonRes - Report'!$I$22*'[2]NonRes - Report'!$E$12),IF(AND($B17="4-inch",DU17&gt;'[2]NonRes - Report'!$M$12),(('[2]NonRes - Report'!$M$12-'[2]NonRes - Report'!$M$10)/'[2]NonRes - Report'!$I$22*'[2]NonRes - Report'!$E$12),IF(AND($B17="6-inch",DU17&gt;'[2]NonRes - Report'!$N$12),(('[2]NonRes - Report'!$N$12-'[2]NonRes - Report'!$N$10)/'[2]NonRes - Report'!$I$22*'[2]NonRes - Report'!$E$12),BM17/'[2]NonRes - Report'!$I$22*'[2]NonRes - Report'!$E$12)))))))</f>
        <v>0</v>
      </c>
      <c r="BZ17" s="38">
        <f>IF(AND($B17="3/4-inch",DJ17&gt;'[2]NonRes - Report'!$G$14),(DJ17-'[2]NonRes - Report'!$G$12),IF(AND($B17="3/4-inch",ABS(DJ17)&gt;'[2]NonRes - Report'!$G$14),(DJ17+'[2]NonRes - Report'!$G$12),IF(AND($B17="1-inch",DJ17&gt;'[2]NonRes - Report'!$I$14),(DJ17-'[2]NonRes - Report'!$I$12),IF(AND($B17="1-inch",ABS(DJ17)&gt;'[2]NonRes - Report'!$I$14),(DJ17+'[2]NonRes - Report'!$I$12),IF(AND($B17="1 1/2-inch",DJ17&gt;'[2]NonRes - Report'!$J$14),(DJ17-'[2]NonRes - Report'!$J$12),IF(AND($B17="1 1/2-inch",ABS(DJ17)&gt;'[2]NonRes - Report'!$J$14),(DJ17+'[2]NonRes - Report'!$J$12),IF(AND($B17="2-inch",DJ17&gt;'[2]NonRes - Report'!$K$14),(DJ17-'[2]NonRes - Report'!$K$12),IF(AND($B17="2-inch",ABS(DJ17)&gt;'[2]NonRes - Report'!$K$14),(DJ17+'[2]NonRes - Report'!$K$12),IF(AND($B17="3-inch",DJ17&gt;'[2]NonRes - Report'!$L$14),(DJ17-'[2]NonRes - Report'!$L$12),IF(AND($B17="3-inch",ABS(DJ17)&gt;'[2]NonRes - Report'!$L$14),(DJ17+'[2]NonRes - Report'!$L$12),IF(AND($B17="4-inch",DJ17&gt;'[2]NonRes - Report'!$M$14),(DJ17-'[2]NonRes - Report'!$M$12),IF(AND($B17="4-inch",ABS(DJ17)&gt;'[2]NonRes - Report'!$M$14),(DJ17+'[2]NonRes - Report'!$M$12),IF(AND($B17="6-inch",DJ17&gt;'[2]NonRes - Report'!$N$14),(DJ17-'[2]NonRes - Report'!$N$12),IF(AND($B17="6-inch",ABS(DJ17)&gt;'[2]NonRes - Report'!$N$14),(DJ17+'[2]NonRes - Report'!$N$12),0))))))))))))))</f>
        <v>0</v>
      </c>
      <c r="CA17" s="38">
        <f>IF(AND($B17="3/4-inch",DK17&gt;'[2]NonRes - Report'!$G$14),(DK17-'[2]NonRes - Report'!$G$12),IF(AND($B17="3/4-inch",ABS(DK17)&gt;'[2]NonRes - Report'!$G$14),(DK17+'[2]NonRes - Report'!$G$12),IF(AND($B17="1-inch",DK17&gt;'[2]NonRes - Report'!$I$14),(DK17-'[2]NonRes - Report'!$I$12),IF(AND($B17="1-inch",ABS(DK17)&gt;'[2]NonRes - Report'!$I$14),(DK17+'[2]NonRes - Report'!$I$12),IF(AND($B17="1 1/2-inch",DK17&gt;'[2]NonRes - Report'!$J$14),(DK17-'[2]NonRes - Report'!$J$12),IF(AND($B17="1 1/2-inch",ABS(DK17)&gt;'[2]NonRes - Report'!$J$14),(DK17+'[2]NonRes - Report'!$J$12),IF(AND($B17="2-inch",DK17&gt;'[2]NonRes - Report'!$K$14),(DK17-'[2]NonRes - Report'!$K$12),IF(AND($B17="2-inch",ABS(DK17)&gt;'[2]NonRes - Report'!$K$14),(DK17+'[2]NonRes - Report'!$K$12),IF(AND($B17="3-inch",DK17&gt;'[2]NonRes - Report'!$L$14),(DK17-'[2]NonRes - Report'!$L$12),IF(AND($B17="3-inch",ABS(DK17)&gt;'[2]NonRes - Report'!$L$14),(DK17+'[2]NonRes - Report'!$L$12),IF(AND($B17="4-inch",DK17&gt;'[2]NonRes - Report'!$M$14),(DK17-'[2]NonRes - Report'!$M$12),IF(AND($B17="4-inch",ABS(DK17)&gt;'[2]NonRes - Report'!$M$14),(DK17+'[2]NonRes - Report'!$M$12),IF(AND($B17="6-inch",DK17&gt;'[2]NonRes - Report'!$N$14),(DK17-'[2]NonRes - Report'!$N$12),IF(AND($B17="6-inch",ABS(DK17)&gt;'[2]NonRes - Report'!$N$14),(DK17+'[2]NonRes - Report'!$N$12),0))))))))))))))</f>
        <v>0</v>
      </c>
      <c r="CB17" s="38">
        <f>IF(AND($B17="3/4-inch",DL17&gt;'[2]NonRes - Report'!$G$14),(DL17-'[2]NonRes - Report'!$G$12),IF(AND($B17="3/4-inch",ABS(DL17)&gt;'[2]NonRes - Report'!$G$14),(DL17+'[2]NonRes - Report'!$G$12),IF(AND($B17="1-inch",DL17&gt;'[2]NonRes - Report'!$I$14),(DL17-'[2]NonRes - Report'!$I$12),IF(AND($B17="1-inch",ABS(DL17)&gt;'[2]NonRes - Report'!$I$14),(DL17+'[2]NonRes - Report'!$I$12),IF(AND($B17="1 1/2-inch",DL17&gt;'[2]NonRes - Report'!$J$14),(DL17-'[2]NonRes - Report'!$J$12),IF(AND($B17="1 1/2-inch",ABS(DL17)&gt;'[2]NonRes - Report'!$J$14),(DL17+'[2]NonRes - Report'!$J$12),IF(AND($B17="2-inch",DL17&gt;'[2]NonRes - Report'!$K$14),(DL17-'[2]NonRes - Report'!$K$12),IF(AND($B17="2-inch",ABS(DL17)&gt;'[2]NonRes - Report'!$K$14),(DL17+'[2]NonRes - Report'!$K$12),IF(AND($B17="3-inch",DL17&gt;'[2]NonRes - Report'!$L$14),(DL17-'[2]NonRes - Report'!$L$12),IF(AND($B17="3-inch",ABS(DL17)&gt;'[2]NonRes - Report'!$L$14),(DL17+'[2]NonRes - Report'!$L$12),IF(AND($B17="4-inch",DL17&gt;'[2]NonRes - Report'!$M$14),(DL17-'[2]NonRes - Report'!$M$12),IF(AND($B17="4-inch",ABS(DL17)&gt;'[2]NonRes - Report'!$M$14),(DL17+'[2]NonRes - Report'!$M$12),IF(AND($B17="6-inch",DL17&gt;'[2]NonRes - Report'!$N$14),(DL17-'[2]NonRes - Report'!$N$12),IF(AND($B17="6-inch",ABS(DL17)&gt;'[2]NonRes - Report'!$N$14),(DL17+'[2]NonRes - Report'!$N$12),0))))))))))))))</f>
        <v>0</v>
      </c>
      <c r="CC17" s="38">
        <f>IF(AND($B17="3/4-inch",DM17&gt;'[2]NonRes - Report'!$G$14),(DM17-'[2]NonRes - Report'!$G$12),IF(AND($B17="3/4-inch",ABS(DM17)&gt;'[2]NonRes - Report'!$G$14),(DM17+'[2]NonRes - Report'!$G$12),IF(AND($B17="1-inch",DM17&gt;'[2]NonRes - Report'!$I$14),(DM17-'[2]NonRes - Report'!$I$12),IF(AND($B17="1-inch",ABS(DM17)&gt;'[2]NonRes - Report'!$I$14),(DM17+'[2]NonRes - Report'!$I$12),IF(AND($B17="1 1/2-inch",DM17&gt;'[2]NonRes - Report'!$J$14),(DM17-'[2]NonRes - Report'!$J$12),IF(AND($B17="1 1/2-inch",ABS(DM17)&gt;'[2]NonRes - Report'!$J$14),(DM17+'[2]NonRes - Report'!$J$12),IF(AND($B17="2-inch",DM17&gt;'[2]NonRes - Report'!$K$14),(DM17-'[2]NonRes - Report'!$K$12),IF(AND($B17="2-inch",ABS(DM17)&gt;'[2]NonRes - Report'!$K$14),(DM17+'[2]NonRes - Report'!$K$12),IF(AND($B17="3-inch",DM17&gt;'[2]NonRes - Report'!$L$14),(DM17-'[2]NonRes - Report'!$L$12),IF(AND($B17="3-inch",ABS(DM17)&gt;'[2]NonRes - Report'!$L$14),(DM17+'[2]NonRes - Report'!$L$12),IF(AND($B17="4-inch",DM17&gt;'[2]NonRes - Report'!$M$14),(DM17-'[2]NonRes - Report'!$M$12),IF(AND($B17="4-inch",ABS(DM17)&gt;'[2]NonRes - Report'!$M$14),(DM17+'[2]NonRes - Report'!$M$12),IF(AND($B17="6-inch",DM17&gt;'[2]NonRes - Report'!$N$14),(DM17-'[2]NonRes - Report'!$N$12),IF(AND($B17="6-inch",ABS(DM17)&gt;'[2]NonRes - Report'!$N$14),(DM17+'[2]NonRes - Report'!$N$12),0))))))))))))))</f>
        <v>0</v>
      </c>
      <c r="CD17" s="38">
        <f>IF(AND($B17="3/4-inch",DN17&gt;'[2]NonRes - Report'!$G$14),(DN17-'[2]NonRes - Report'!$G$12),IF(AND($B17="3/4-inch",ABS(DN17)&gt;'[2]NonRes - Report'!$G$14),(DN17+'[2]NonRes - Report'!$G$12),IF(AND($B17="1-inch",DN17&gt;'[2]NonRes - Report'!$I$14),(DN17-'[2]NonRes - Report'!$I$12),IF(AND($B17="1-inch",ABS(DN17)&gt;'[2]NonRes - Report'!$I$14),(DN17+'[2]NonRes - Report'!$I$12),IF(AND($B17="1 1/2-inch",DN17&gt;'[2]NonRes - Report'!$J$14),(DN17-'[2]NonRes - Report'!$J$12),IF(AND($B17="1 1/2-inch",ABS(DN17)&gt;'[2]NonRes - Report'!$J$14),(DN17+'[2]NonRes - Report'!$J$12),IF(AND($B17="2-inch",DN17&gt;'[2]NonRes - Report'!$K$14),(DN17-'[2]NonRes - Report'!$K$12),IF(AND($B17="2-inch",ABS(DN17)&gt;'[2]NonRes - Report'!$K$14),(DN17+'[2]NonRes - Report'!$K$12),IF(AND($B17="3-inch",DN17&gt;'[2]NonRes - Report'!$L$14),(DN17-'[2]NonRes - Report'!$L$12),IF(AND($B17="3-inch",ABS(DN17)&gt;'[2]NonRes - Report'!$L$14),(DN17+'[2]NonRes - Report'!$L$12),IF(AND($B17="4-inch",DN17&gt;'[2]NonRes - Report'!$M$14),(DN17-'[2]NonRes - Report'!$M$12),IF(AND($B17="4-inch",ABS(DN17)&gt;'[2]NonRes - Report'!$M$14),(DN17+'[2]NonRes - Report'!$M$12),IF(AND($B17="6-inch",DN17&gt;'[2]NonRes - Report'!$N$14),(DN17-'[2]NonRes - Report'!$N$12),IF(AND($B17="6-inch",ABS(DN17)&gt;'[2]NonRes - Report'!$N$14),(DN17+'[2]NonRes - Report'!$N$12),0))))))))))))))</f>
        <v>0</v>
      </c>
      <c r="CE17" s="38">
        <f>IF(AND($B17="3/4-inch",DO17&gt;'[2]NonRes - Report'!$G$14),(DO17-'[2]NonRes - Report'!$G$12),IF(AND($B17="3/4-inch",ABS(DO17)&gt;'[2]NonRes - Report'!$G$14),(DO17+'[2]NonRes - Report'!$G$12),IF(AND($B17="1-inch",DO17&gt;'[2]NonRes - Report'!$I$14),(DO17-'[2]NonRes - Report'!$I$12),IF(AND($B17="1-inch",ABS(DO17)&gt;'[2]NonRes - Report'!$I$14),(DO17+'[2]NonRes - Report'!$I$12),IF(AND($B17="1 1/2-inch",DO17&gt;'[2]NonRes - Report'!$J$14),(DO17-'[2]NonRes - Report'!$J$12),IF(AND($B17="1 1/2-inch",ABS(DO17)&gt;'[2]NonRes - Report'!$J$14),(DO17+'[2]NonRes - Report'!$J$12),IF(AND($B17="2-inch",DO17&gt;'[2]NonRes - Report'!$K$14),(DO17-'[2]NonRes - Report'!$K$12),IF(AND($B17="2-inch",ABS(DO17)&gt;'[2]NonRes - Report'!$K$14),(DO17+'[2]NonRes - Report'!$K$12),IF(AND($B17="3-inch",DO17&gt;'[2]NonRes - Report'!$L$14),(DO17-'[2]NonRes - Report'!$L$12),IF(AND($B17="3-inch",ABS(DO17)&gt;'[2]NonRes - Report'!$L$14),(DO17+'[2]NonRes - Report'!$L$12),IF(AND($B17="4-inch",DO17&gt;'[2]NonRes - Report'!$M$14),(DO17-'[2]NonRes - Report'!$M$12),IF(AND($B17="4-inch",ABS(DO17)&gt;'[2]NonRes - Report'!$M$14),(DO17+'[2]NonRes - Report'!$M$12),IF(AND($B17="6-inch",DO17&gt;'[2]NonRes - Report'!$N$14),(DO17-'[2]NonRes - Report'!$N$12),IF(AND($B17="6-inch",ABS(DO17)&gt;'[2]NonRes - Report'!$N$14),(DO17+'[2]NonRes - Report'!$N$12),0))))))))))))))</f>
        <v>0</v>
      </c>
      <c r="CF17" s="38">
        <f>IF(AND($B17="3/4-inch",DP17&gt;'[2]NonRes - Report'!$G$14),(DP17-'[2]NonRes - Report'!$G$12),IF(AND($B17="3/4-inch",ABS(DP17)&gt;'[2]NonRes - Report'!$G$14),(DP17+'[2]NonRes - Report'!$G$12),IF(AND($B17="1-inch",DP17&gt;'[2]NonRes - Report'!$I$14),(DP17-'[2]NonRes - Report'!$I$12),IF(AND($B17="1-inch",ABS(DP17)&gt;'[2]NonRes - Report'!$I$14),(DP17+'[2]NonRes - Report'!$I$12),IF(AND($B17="1 1/2-inch",DP17&gt;'[2]NonRes - Report'!$J$14),(DP17-'[2]NonRes - Report'!$J$12),IF(AND($B17="1 1/2-inch",ABS(DP17)&gt;'[2]NonRes - Report'!$J$14),(DP17+'[2]NonRes - Report'!$J$12),IF(AND($B17="2-inch",DP17&gt;'[2]NonRes - Report'!$K$14),(DP17-'[2]NonRes - Report'!$K$12),IF(AND($B17="2-inch",ABS(DP17)&gt;'[2]NonRes - Report'!$K$14),(DP17+'[2]NonRes - Report'!$K$12),IF(AND($B17="3-inch",DP17&gt;'[2]NonRes - Report'!$L$14),(DP17-'[2]NonRes - Report'!$L$12),IF(AND($B17="3-inch",ABS(DP17)&gt;'[2]NonRes - Report'!$L$14),(DP17+'[2]NonRes - Report'!$L$12),IF(AND($B17="4-inch",DP17&gt;'[2]NonRes - Report'!$M$14),(DP17-'[2]NonRes - Report'!$M$12),IF(AND($B17="4-inch",ABS(DP17)&gt;'[2]NonRes - Report'!$M$14),(DP17+'[2]NonRes - Report'!$M$12),IF(AND($B17="6-inch",DP17&gt;'[2]NonRes - Report'!$N$14),(DP17-'[2]NonRes - Report'!$N$12),IF(AND($B17="6-inch",ABS(DP17)&gt;'[2]NonRes - Report'!$N$14),(DP17+'[2]NonRes - Report'!$N$12),0))))))))))))))</f>
        <v>0</v>
      </c>
      <c r="CG17" s="38">
        <f>IF(AND($B17="3/4-inch",DQ17&gt;'[2]NonRes - Report'!$G$14),(DQ17-'[2]NonRes - Report'!$G$12),IF(AND($B17="3/4-inch",ABS(DQ17)&gt;'[2]NonRes - Report'!$G$14),(DQ17+'[2]NonRes - Report'!$G$12),IF(AND($B17="1-inch",DQ17&gt;'[2]NonRes - Report'!$I$14),(DQ17-'[2]NonRes - Report'!$I$12),IF(AND($B17="1-inch",ABS(DQ17)&gt;'[2]NonRes - Report'!$I$14),(DQ17+'[2]NonRes - Report'!$I$12),IF(AND($B17="1 1/2-inch",DQ17&gt;'[2]NonRes - Report'!$J$14),(DQ17-'[2]NonRes - Report'!$J$12),IF(AND($B17="1 1/2-inch",ABS(DQ17)&gt;'[2]NonRes - Report'!$J$14),(DQ17+'[2]NonRes - Report'!$J$12),IF(AND($B17="2-inch",DQ17&gt;'[2]NonRes - Report'!$K$14),(DQ17-'[2]NonRes - Report'!$K$12),IF(AND($B17="2-inch",ABS(DQ17)&gt;'[2]NonRes - Report'!$K$14),(DQ17+'[2]NonRes - Report'!$K$12),IF(AND($B17="3-inch",DQ17&gt;'[2]NonRes - Report'!$L$14),(DQ17-'[2]NonRes - Report'!$L$12),IF(AND($B17="3-inch",ABS(DQ17)&gt;'[2]NonRes - Report'!$L$14),(DQ17+'[2]NonRes - Report'!$L$12),IF(AND($B17="4-inch",DQ17&gt;'[2]NonRes - Report'!$M$14),(DQ17-'[2]NonRes - Report'!$M$12),IF(AND($B17="4-inch",ABS(DQ17)&gt;'[2]NonRes - Report'!$M$14),(DQ17+'[2]NonRes - Report'!$M$12),IF(AND($B17="6-inch",DQ17&gt;'[2]NonRes - Report'!$N$14),(DQ17-'[2]NonRes - Report'!$N$12),IF(AND($B17="6-inch",ABS(DQ17)&gt;'[2]NonRes - Report'!$N$14),(DQ17+'[2]NonRes - Report'!$N$12),0))))))))))))))</f>
        <v>0</v>
      </c>
      <c r="CH17" s="38">
        <f>IF(AND($B17="3/4-inch",DR17&gt;'[2]NonRes - Report'!$G$14),(DR17-'[2]NonRes - Report'!$G$12),IF(AND($B17="3/4-inch",ABS(DR17)&gt;'[2]NonRes - Report'!$G$14),(DR17+'[2]NonRes - Report'!$G$12),IF(AND($B17="1-inch",DR17&gt;'[2]NonRes - Report'!$I$14),(DR17-'[2]NonRes - Report'!$I$12),IF(AND($B17="1-inch",ABS(DR17)&gt;'[2]NonRes - Report'!$I$14),(DR17+'[2]NonRes - Report'!$I$12),IF(AND($B17="1 1/2-inch",DR17&gt;'[2]NonRes - Report'!$J$14),(DR17-'[2]NonRes - Report'!$J$12),IF(AND($B17="1 1/2-inch",ABS(DR17)&gt;'[2]NonRes - Report'!$J$14),(DR17+'[2]NonRes - Report'!$J$12),IF(AND($B17="2-inch",DR17&gt;'[2]NonRes - Report'!$K$14),(DR17-'[2]NonRes - Report'!$K$12),IF(AND($B17="2-inch",ABS(DR17)&gt;'[2]NonRes - Report'!$K$14),(DR17+'[2]NonRes - Report'!$K$12),IF(AND($B17="3-inch",DR17&gt;'[2]NonRes - Report'!$L$14),(DR17-'[2]NonRes - Report'!$L$12),IF(AND($B17="3-inch",ABS(DR17)&gt;'[2]NonRes - Report'!$L$14),(DR17+'[2]NonRes - Report'!$L$12),IF(AND($B17="4-inch",DR17&gt;'[2]NonRes - Report'!$M$14),(DR17-'[2]NonRes - Report'!$M$12),IF(AND($B17="4-inch",ABS(DR17)&gt;'[2]NonRes - Report'!$M$14),(DR17+'[2]NonRes - Report'!$M$12),IF(AND($B17="6-inch",DR17&gt;'[2]NonRes - Report'!$N$14),(DR17-'[2]NonRes - Report'!$N$12),IF(AND($B17="6-inch",ABS(DR17)&gt;'[2]NonRes - Report'!$N$14),(DR17+'[2]NonRes - Report'!$N$12),0))))))))))))))</f>
        <v>0</v>
      </c>
      <c r="CI17" s="38">
        <f>IF(AND($B17="3/4-inch",DS17&gt;'[2]NonRes - Report'!$G$14),(DS17-'[2]NonRes - Report'!$G$12),IF(AND($B17="3/4-inch",ABS(DS17)&gt;'[2]NonRes - Report'!$G$14),(DS17+'[2]NonRes - Report'!$G$12),IF(AND($B17="1-inch",DS17&gt;'[2]NonRes - Report'!$I$14),(DS17-'[2]NonRes - Report'!$I$12),IF(AND($B17="1-inch",ABS(DS17)&gt;'[2]NonRes - Report'!$I$14),(DS17+'[2]NonRes - Report'!$I$12),IF(AND($B17="1 1/2-inch",DS17&gt;'[2]NonRes - Report'!$J$14),(DS17-'[2]NonRes - Report'!$J$12),IF(AND($B17="1 1/2-inch",ABS(DS17)&gt;'[2]NonRes - Report'!$J$14),(DS17+'[2]NonRes - Report'!$J$12),IF(AND($B17="2-inch",DS17&gt;'[2]NonRes - Report'!$K$14),(DS17-'[2]NonRes - Report'!$K$12),IF(AND($B17="2-inch",ABS(DS17)&gt;'[2]NonRes - Report'!$K$14),(DS17+'[2]NonRes - Report'!$K$12),IF(AND($B17="3-inch",DS17&gt;'[2]NonRes - Report'!$L$14),(DS17-'[2]NonRes - Report'!$L$12),IF(AND($B17="3-inch",ABS(DS17)&gt;'[2]NonRes - Report'!$L$14),(DS17+'[2]NonRes - Report'!$L$12),IF(AND($B17="4-inch",DS17&gt;'[2]NonRes - Report'!$M$14),(DS17-'[2]NonRes - Report'!$M$12),IF(AND($B17="4-inch",ABS(DS17)&gt;'[2]NonRes - Report'!$M$14),(DS17+'[2]NonRes - Report'!$M$12),IF(AND($B17="6-inch",DS17&gt;'[2]NonRes - Report'!$N$14),(DS17-'[2]NonRes - Report'!$N$12),IF(AND($B17="6-inch",ABS(DS17)&gt;'[2]NonRes - Report'!$N$14),(DS17+'[2]NonRes - Report'!$N$12),0))))))))))))))</f>
        <v>0</v>
      </c>
      <c r="CJ17" s="38">
        <f>IF(AND($B17="3/4-inch",DT17&gt;'[2]NonRes - Report'!$G$14),(DT17-'[2]NonRes - Report'!$G$12),IF(AND($B17="3/4-inch",ABS(DT17)&gt;'[2]NonRes - Report'!$G$14),(DT17+'[2]NonRes - Report'!$G$12),IF(AND($B17="1-inch",DT17&gt;'[2]NonRes - Report'!$I$14),(DT17-'[2]NonRes - Report'!$I$12),IF(AND($B17="1-inch",ABS(DT17)&gt;'[2]NonRes - Report'!$I$14),(DT17+'[2]NonRes - Report'!$I$12),IF(AND($B17="1 1/2-inch",DT17&gt;'[2]NonRes - Report'!$J$14),(DT17-'[2]NonRes - Report'!$J$12),IF(AND($B17="1 1/2-inch",ABS(DT17)&gt;'[2]NonRes - Report'!$J$14),(DT17+'[2]NonRes - Report'!$J$12),IF(AND($B17="2-inch",DT17&gt;'[2]NonRes - Report'!$K$14),(DT17-'[2]NonRes - Report'!$K$12),IF(AND($B17="2-inch",ABS(DT17)&gt;'[2]NonRes - Report'!$K$14),(DT17+'[2]NonRes - Report'!$K$12),IF(AND($B17="3-inch",DT17&gt;'[2]NonRes - Report'!$L$14),(DT17-'[2]NonRes - Report'!$L$12),IF(AND($B17="3-inch",ABS(DT17)&gt;'[2]NonRes - Report'!$L$14),(DT17+'[2]NonRes - Report'!$L$12),IF(AND($B17="4-inch",DT17&gt;'[2]NonRes - Report'!$M$14),(DT17-'[2]NonRes - Report'!$M$12),IF(AND($B17="4-inch",ABS(DT17)&gt;'[2]NonRes - Report'!$M$14),(DT17+'[2]NonRes - Report'!$M$12),IF(AND($B17="6-inch",DT17&gt;'[2]NonRes - Report'!$N$14),(DT17-'[2]NonRes - Report'!$N$12),IF(AND($B17="6-inch",ABS(DT17)&gt;'[2]NonRes - Report'!$N$14),(DT17+'[2]NonRes - Report'!$N$12),0))))))))))))))</f>
        <v>0</v>
      </c>
      <c r="CK17" s="39">
        <f>IF(AND($B17="3/4-inch",DU17&gt;'[2]NonRes - Report'!$G$14),(DU17-'[2]NonRes - Report'!$G$12),IF(AND($B17="3/4-inch",ABS(DU17)&gt;'[2]NonRes - Report'!$G$14),(DU17+'[2]NonRes - Report'!$G$12),IF(AND($B17="1-inch",DU17&gt;'[2]NonRes - Report'!$I$14),(DU17-'[2]NonRes - Report'!$I$12),IF(AND($B17="1-inch",ABS(DU17)&gt;'[2]NonRes - Report'!$I$14),(DU17+'[2]NonRes - Report'!$I$12),IF(AND($B17="1 1/2-inch",DU17&gt;'[2]NonRes - Report'!$J$14),(DU17-'[2]NonRes - Report'!$J$12),IF(AND($B17="1 1/2-inch",ABS(DU17)&gt;'[2]NonRes - Report'!$J$14),(DU17+'[2]NonRes - Report'!$J$12),IF(AND($B17="2-inch",DU17&gt;'[2]NonRes - Report'!$K$14),(DU17-'[2]NonRes - Report'!$K$12),IF(AND($B17="2-inch",ABS(DU17)&gt;'[2]NonRes - Report'!$K$14),(DU17+'[2]NonRes - Report'!$K$12),IF(AND($B17="3-inch",DU17&gt;'[2]NonRes - Report'!$L$14),(DU17-'[2]NonRes - Report'!$L$12),IF(AND($B17="3-inch",ABS(DU17)&gt;'[2]NonRes - Report'!$L$14),(DU17+'[2]NonRes - Report'!$L$12),IF(AND($B17="4-inch",DU17&gt;'[2]NonRes - Report'!$M$14),(DU17-'[2]NonRes - Report'!$M$12),IF(AND($B17="4-inch",ABS(DU17)&gt;'[2]NonRes - Report'!$M$14),(DU17+'[2]NonRes - Report'!$M$12),IF(AND($B17="6-inch",DU17&gt;'[2]NonRes - Report'!$N$14),(DU17-'[2]NonRes - Report'!$N$12),IF(AND($B17="6-inch",ABS(DU17)&gt;'[2]NonRes - Report'!$N$14),(DU17+'[2]NonRes - Report'!$N$12),0))))))))))))))</f>
        <v>0</v>
      </c>
      <c r="CL17" s="40">
        <f>IF(AND(BZ17&lt;1, ABS(BZ17)&lt;1),0,BZ17/'[2]NonRes - Report'!$I$22*'[2]NonRes - Report'!$E$14)</f>
        <v>0</v>
      </c>
      <c r="CM17" s="40">
        <f>IF(AND(CA17&lt;1, ABS(CA17)&lt;1),0,CA17/'[2]NonRes - Report'!$I$22*'[2]NonRes - Report'!$E$14)</f>
        <v>0</v>
      </c>
      <c r="CN17" s="40">
        <f>IF(AND(CB17&lt;1, ABS(CB17)&lt;1),0,CB17/'[2]NonRes - Report'!$I$22*'[2]NonRes - Report'!$E$14)</f>
        <v>0</v>
      </c>
      <c r="CO17" s="40">
        <f>IF(AND(CC17&lt;1, ABS(CC17)&lt;1),0,CC17/'[2]NonRes - Report'!$I$22*'[2]NonRes - Report'!$E$14)</f>
        <v>0</v>
      </c>
      <c r="CP17" s="40">
        <f>IF(AND(CD17&lt;1, ABS(CD17)&lt;1),0,CD17/'[2]NonRes - Report'!$I$22*'[2]NonRes - Report'!$E$14)</f>
        <v>0</v>
      </c>
      <c r="CQ17" s="40">
        <f>IF(AND(CE17&lt;1, ABS(CE17)&lt;1),0,CE17/'[2]NonRes - Report'!$I$22*'[2]NonRes - Report'!$E$14)</f>
        <v>0</v>
      </c>
      <c r="CR17" s="40">
        <f>IF(AND(CF17&lt;1, ABS(CF17)&lt;1),0,CF17/'[2]NonRes - Report'!$I$22*'[2]NonRes - Report'!$E$14)</f>
        <v>0</v>
      </c>
      <c r="CS17" s="40">
        <f>IF(AND(CG17&lt;1, ABS(CG17)&lt;1),0,CG17/'[2]NonRes - Report'!$I$22*'[2]NonRes - Report'!$E$14)</f>
        <v>0</v>
      </c>
      <c r="CT17" s="40">
        <f>IF(AND(CH17&lt;1, ABS(CH17)&lt;1),0,CH17/'[2]NonRes - Report'!$I$22*'[2]NonRes - Report'!$E$14)</f>
        <v>0</v>
      </c>
      <c r="CU17" s="40">
        <f>IF(AND(CI17&lt;1, ABS(CI17)&lt;1),0,CI17/'[2]NonRes - Report'!$I$22*'[2]NonRes - Report'!$E$14)</f>
        <v>0</v>
      </c>
      <c r="CV17" s="40">
        <f>IF(AND(CJ17&lt;1, ABS(CJ17)&lt;1),0,CJ17/'[2]NonRes - Report'!$I$22*'[2]NonRes - Report'!$E$14)</f>
        <v>0</v>
      </c>
      <c r="CW17" s="41">
        <f>IF(AND(CK17&lt;1, ABS(CK17)&lt;1),0,CK17/'[2]NonRes - Report'!$I$22*'[2]NonRes - Report'!$E$14)</f>
        <v>0</v>
      </c>
      <c r="CX17" s="40">
        <f t="shared" si="2"/>
        <v>93.424999999999997</v>
      </c>
      <c r="CY17" s="40">
        <f t="shared" si="3"/>
        <v>98.525000000000006</v>
      </c>
      <c r="CZ17" s="40">
        <f t="shared" si="4"/>
        <v>96.825000000000003</v>
      </c>
      <c r="DA17" s="40">
        <f t="shared" si="5"/>
        <v>95.125</v>
      </c>
      <c r="DB17" s="40">
        <f t="shared" si="6"/>
        <v>98.525000000000006</v>
      </c>
      <c r="DC17" s="40">
        <f t="shared" si="7"/>
        <v>99.375</v>
      </c>
      <c r="DD17" s="40">
        <f t="shared" si="8"/>
        <v>107.875</v>
      </c>
      <c r="DE17" s="40">
        <f t="shared" si="9"/>
        <v>101.075</v>
      </c>
      <c r="DF17" s="40">
        <f t="shared" si="10"/>
        <v>103.625</v>
      </c>
      <c r="DG17" s="40">
        <f t="shared" si="11"/>
        <v>102.77500000000001</v>
      </c>
      <c r="DH17" s="40">
        <f t="shared" si="12"/>
        <v>95.125</v>
      </c>
      <c r="DI17" s="41">
        <f t="shared" si="13"/>
        <v>94.275000000000006</v>
      </c>
      <c r="DJ17" s="38">
        <f t="shared" si="14"/>
        <v>800</v>
      </c>
      <c r="DK17" s="38">
        <f t="shared" si="15"/>
        <v>1400</v>
      </c>
      <c r="DL17" s="38">
        <f t="shared" si="16"/>
        <v>1200</v>
      </c>
      <c r="DM17" s="38">
        <f t="shared" si="17"/>
        <v>1000</v>
      </c>
      <c r="DN17" s="38">
        <f t="shared" si="18"/>
        <v>1400</v>
      </c>
      <c r="DO17" s="38">
        <f t="shared" si="19"/>
        <v>1500</v>
      </c>
      <c r="DP17" s="38">
        <f t="shared" si="20"/>
        <v>2500</v>
      </c>
      <c r="DQ17" s="38">
        <f t="shared" si="21"/>
        <v>1700</v>
      </c>
      <c r="DR17" s="38">
        <f t="shared" si="22"/>
        <v>2000</v>
      </c>
      <c r="DS17" s="38">
        <f t="shared" si="23"/>
        <v>1900</v>
      </c>
      <c r="DT17" s="38">
        <f t="shared" si="24"/>
        <v>1000</v>
      </c>
      <c r="DU17" s="39">
        <f t="shared" si="25"/>
        <v>900</v>
      </c>
      <c r="DV17" s="38">
        <f>IF($B17="3/4-inch",'[2]NonRes - Report'!$G$9, IF($B17="1-inch",'[2]NonRes - Report'!$G$9*'[2]NonRes - Report'!$I$19,IF($B17="1 1/2-inch", '[2]NonRes - Report'!$G$9*'[2]NonRes - Report'!$J$19,IF($B17="2-inch",'[2]NonRes - Report'!$G$9*'[2]NonRes - Report'!$K$19,IF($B17="3-inch",'[2]NonRes - Report'!$G$9*'[2]NonRes - Report'!$L$19,IF($B17="4-inch",'[2]NonRes - Report'!$G$9*'[2]NonRes - Report'!$M$19,IF($B17="6-inch",'[2]NonRes - Report'!$G$9*'[2]NonRes - Report'!$N$19, 0)))))))</f>
        <v>0</v>
      </c>
      <c r="DW17" s="38">
        <f>IF($B17="3/4-inch",'[2]NonRes - Report'!$G$9, IF($B17="1-inch",'[2]NonRes - Report'!$G$9*'[2]NonRes - Report'!$I$19,IF($B17="1 1/2-inch", '[2]NonRes - Report'!$G$9*'[2]NonRes - Report'!$J$19,IF($B17="2-inch",'[2]NonRes - Report'!$G$9*'[2]NonRes - Report'!$K$19,IF($B17="3-inch",'[2]NonRes - Report'!$G$9*'[2]NonRes - Report'!$L$19,IF($B17="4-inch",'[2]NonRes - Report'!$G$9*'[2]NonRes - Report'!$M$19,IF($B17="6-inch",'[2]NonRes - Report'!$G$9*'[2]NonRes - Report'!$N$19, 0)))))))</f>
        <v>0</v>
      </c>
      <c r="DX17" s="38">
        <f>IF($B17="3/4-inch",'[2]NonRes - Report'!$G$9, IF($B17="1-inch",'[2]NonRes - Report'!$G$9*'[2]NonRes - Report'!$I$19,IF($B17="1 1/2-inch", '[2]NonRes - Report'!$G$9*'[2]NonRes - Report'!$J$19,IF($B17="2-inch",'[2]NonRes - Report'!$G$9*'[2]NonRes - Report'!$K$19,IF($B17="3-inch",'[2]NonRes - Report'!$G$9*'[2]NonRes - Report'!$L$19,IF($B17="4-inch",'[2]NonRes - Report'!$G$9*'[2]NonRes - Report'!$M$19,IF($B17="6-inch",'[2]NonRes - Report'!$G$9*'[2]NonRes - Report'!$N$19, 0)))))))</f>
        <v>0</v>
      </c>
      <c r="DY17" s="38">
        <f>IF($B17="3/4-inch",'[2]NonRes - Report'!$G$9, IF($B17="1-inch",'[2]NonRes - Report'!$G$9*'[2]NonRes - Report'!$I$19,IF($B17="1 1/2-inch", '[2]NonRes - Report'!$G$9*'[2]NonRes - Report'!$J$19,IF($B17="2-inch",'[2]NonRes - Report'!$G$9*'[2]NonRes - Report'!$K$19,IF($B17="3-inch",'[2]NonRes - Report'!$G$9*'[2]NonRes - Report'!$L$19,IF($B17="4-inch",'[2]NonRes - Report'!$G$9*'[2]NonRes - Report'!$M$19,IF($B17="6-inch",'[2]NonRes - Report'!$G$9*'[2]NonRes - Report'!$N$19, 0)))))))</f>
        <v>0</v>
      </c>
      <c r="DZ17" s="38">
        <f>IF($B17="3/4-inch",'[2]NonRes - Report'!$G$9, IF($B17="1-inch",'[2]NonRes - Report'!$G$9*'[2]NonRes - Report'!$I$19,IF($B17="1 1/2-inch", '[2]NonRes - Report'!$G$9*'[2]NonRes - Report'!$J$19,IF($B17="2-inch",'[2]NonRes - Report'!$G$9*'[2]NonRes - Report'!$K$19,IF($B17="3-inch",'[2]NonRes - Report'!$G$9*'[2]NonRes - Report'!$L$19,IF($B17="4-inch",'[2]NonRes - Report'!$G$9*'[2]NonRes - Report'!$M$19,IF($B17="6-inch",'[2]NonRes - Report'!$G$9*'[2]NonRes - Report'!$N$19, 0)))))))</f>
        <v>0</v>
      </c>
      <c r="EA17" s="38">
        <f>IF($B17="3/4-inch",'[2]NonRes - Report'!$G$9, IF($B17="1-inch",'[2]NonRes - Report'!$G$9*'[2]NonRes - Report'!$I$19,IF($B17="1 1/2-inch", '[2]NonRes - Report'!$G$9*'[2]NonRes - Report'!$J$19,IF($B17="2-inch",'[2]NonRes - Report'!$G$9*'[2]NonRes - Report'!$K$19,IF($B17="3-inch",'[2]NonRes - Report'!$G$9*'[2]NonRes - Report'!$L$19,IF($B17="4-inch",'[2]NonRes - Report'!$G$9*'[2]NonRes - Report'!$M$19,IF($B17="6-inch",'[2]NonRes - Report'!$G$9*'[2]NonRes - Report'!$N$19, 0)))))))</f>
        <v>0</v>
      </c>
      <c r="EB17" s="38">
        <f>IF($B17="3/4-inch",'[2]NonRes - Report'!$G$9, IF($B17="1-inch",'[2]NonRes - Report'!$G$9*'[2]NonRes - Report'!$I$19,IF($B17="1 1/2-inch", '[2]NonRes - Report'!$G$9*'[2]NonRes - Report'!$J$19,IF($B17="2-inch",'[2]NonRes - Report'!$G$9*'[2]NonRes - Report'!$K$19,IF($B17="3-inch",'[2]NonRes - Report'!$G$9*'[2]NonRes - Report'!$L$19,IF($B17="4-inch",'[2]NonRes - Report'!$G$9*'[2]NonRes - Report'!$M$19,IF($B17="6-inch",'[2]NonRes - Report'!$G$9*'[2]NonRes - Report'!$N$19, 0)))))))</f>
        <v>0</v>
      </c>
      <c r="EC17" s="38">
        <f>IF($B17="3/4-inch",'[2]NonRes - Report'!$G$9, IF($B17="1-inch",'[2]NonRes - Report'!$G$9*'[2]NonRes - Report'!$I$19,IF($B17="1 1/2-inch", '[2]NonRes - Report'!$G$9*'[2]NonRes - Report'!$J$19,IF($B17="2-inch",'[2]NonRes - Report'!$G$9*'[2]NonRes - Report'!$K$19,IF($B17="3-inch",'[2]NonRes - Report'!$G$9*'[2]NonRes - Report'!$L$19,IF($B17="4-inch",'[2]NonRes - Report'!$G$9*'[2]NonRes - Report'!$M$19,IF($B17="6-inch",'[2]NonRes - Report'!$G$9*'[2]NonRes - Report'!$N$19, 0)))))))</f>
        <v>0</v>
      </c>
      <c r="ED17" s="38">
        <f>IF($B17="3/4-inch",'[2]NonRes - Report'!$G$9, IF($B17="1-inch",'[2]NonRes - Report'!$G$9*'[2]NonRes - Report'!$I$19,IF($B17="1 1/2-inch", '[2]NonRes - Report'!$G$9*'[2]NonRes - Report'!$J$19,IF($B17="2-inch",'[2]NonRes - Report'!$G$9*'[2]NonRes - Report'!$K$19,IF($B17="3-inch",'[2]NonRes - Report'!$G$9*'[2]NonRes - Report'!$L$19,IF($B17="4-inch",'[2]NonRes - Report'!$G$9*'[2]NonRes - Report'!$M$19,IF($B17="6-inch",'[2]NonRes - Report'!$G$9*'[2]NonRes - Report'!$N$19, 0)))))))</f>
        <v>0</v>
      </c>
      <c r="EE17" s="38">
        <f>IF($B17="3/4-inch",'[2]NonRes - Report'!$G$9, IF($B17="1-inch",'[2]NonRes - Report'!$G$9*'[2]NonRes - Report'!$I$19,IF($B17="1 1/2-inch", '[2]NonRes - Report'!$G$9*'[2]NonRes - Report'!$J$19,IF($B17="2-inch",'[2]NonRes - Report'!$G$9*'[2]NonRes - Report'!$K$19,IF($B17="3-inch",'[2]NonRes - Report'!$G$9*'[2]NonRes - Report'!$L$19,IF($B17="4-inch",'[2]NonRes - Report'!$G$9*'[2]NonRes - Report'!$M$19,IF($B17="6-inch",'[2]NonRes - Report'!$G$9*'[2]NonRes - Report'!$N$19, 0)))))))</f>
        <v>0</v>
      </c>
      <c r="EF17" s="38">
        <f>IF($B17="3/4-inch",'[2]NonRes - Report'!$G$9, IF($B17="1-inch",'[2]NonRes - Report'!$G$9*'[2]NonRes - Report'!$I$19,IF($B17="1 1/2-inch", '[2]NonRes - Report'!$G$9*'[2]NonRes - Report'!$J$19,IF($B17="2-inch",'[2]NonRes - Report'!$G$9*'[2]NonRes - Report'!$K$19,IF($B17="3-inch",'[2]NonRes - Report'!$G$9*'[2]NonRes - Report'!$L$19,IF($B17="4-inch",'[2]NonRes - Report'!$G$9*'[2]NonRes - Report'!$M$19,IF($B17="6-inch",'[2]NonRes - Report'!$G$9*'[2]NonRes - Report'!$N$19, 0)))))))</f>
        <v>0</v>
      </c>
      <c r="EG17" s="39">
        <f>IF($B17="3/4-inch",'[2]NonRes - Report'!$G$9, IF($B17="1-inch",'[2]NonRes - Report'!$G$9*'[2]NonRes - Report'!$I$19,IF($B17="1 1/2-inch", '[2]NonRes - Report'!$G$9*'[2]NonRes - Report'!$J$19,IF($B17="2-inch",'[2]NonRes - Report'!$G$9*'[2]NonRes - Report'!$K$19,IF($B17="3-inch",'[2]NonRes - Report'!$G$9*'[2]NonRes - Report'!$L$19,IF($B17="4-inch",'[2]NonRes - Report'!$G$9*'[2]NonRes - Report'!$M$19,IF($B17="6-inch",'[2]NonRes - Report'!$G$9*'[2]NonRes - Report'!$N$19, 0)))))))</f>
        <v>0</v>
      </c>
      <c r="EH17" s="42"/>
      <c r="EI17" s="42"/>
      <c r="EJ17" s="42"/>
      <c r="EK17" s="42"/>
      <c r="EL17" s="42"/>
      <c r="EM17" s="42"/>
      <c r="EN17" s="42"/>
      <c r="EO17" s="42"/>
      <c r="EP17" s="42"/>
      <c r="EQ17" s="42"/>
      <c r="ER17" s="42"/>
      <c r="ES17" s="42"/>
    </row>
    <row r="18" spans="1:149" ht="15">
      <c r="A18" s="120" t="s">
        <v>93</v>
      </c>
      <c r="B18" s="34" t="str">
        <f>'[2]Input - NonRes'!A463</f>
        <v>3-inch</v>
      </c>
      <c r="C18" s="35">
        <f t="shared" si="0"/>
        <v>1538.45</v>
      </c>
      <c r="D18" s="36">
        <f t="shared" si="1"/>
        <v>58700</v>
      </c>
      <c r="E18" s="37">
        <f>IF('[2]NonRes - Report'!$K$22="Monthly",(AVERAGE(F18:Q18)),AVERAGE(F18,H18,J18,L18,N18,P18))</f>
        <v>4891.666666666667</v>
      </c>
      <c r="F18" s="38">
        <f>IF('[2]Input - NonRes'!B463="", "", '[2]Input - NonRes'!B463)</f>
        <v>7900</v>
      </c>
      <c r="G18" s="38">
        <f>IF('[2]Input - NonRes'!C463="","",'[2]Input - NonRes'!C463)</f>
        <v>6200</v>
      </c>
      <c r="H18" s="38">
        <f>IF('[2]Input - NonRes'!D463="", "", '[2]Input - NonRes'!D463)</f>
        <v>5800</v>
      </c>
      <c r="I18" s="38">
        <f>IF('[2]Input - NonRes'!E463="", "", '[2]Input - NonRes'!E463)</f>
        <v>5300</v>
      </c>
      <c r="J18" s="38">
        <f>IF('[2]Input - NonRes'!F463="", "", '[2]Input - NonRes'!F463)</f>
        <v>7500</v>
      </c>
      <c r="K18" s="38">
        <f>IF('[2]Input - NonRes'!G463="", "", '[2]Input - NonRes'!G463)</f>
        <v>7000</v>
      </c>
      <c r="L18" s="38">
        <f>IF('[2]Input - NonRes'!H463="", "", '[2]Input - NonRes'!H463)</f>
        <v>600</v>
      </c>
      <c r="M18" s="38">
        <f>IF('[2]Input - NonRes'!I463="", "", '[2]Input - NonRes'!I463)</f>
        <v>900</v>
      </c>
      <c r="N18" s="38">
        <f>IF('[2]Input - NonRes'!J463="", "", '[2]Input - NonRes'!J463)</f>
        <v>4500</v>
      </c>
      <c r="O18" s="38">
        <f>IF('[2]Input - NonRes'!K463="", "", '[2]Input - NonRes'!K463)</f>
        <v>6500</v>
      </c>
      <c r="P18" s="38">
        <f>IF('[2]Input - NonRes'!L463="", "", '[2]Input - NonRes'!L463)</f>
        <v>6500</v>
      </c>
      <c r="Q18" s="39">
        <f>IF('[2]Input - NonRes'!M463="", "", '[2]Input - NonRes'!M463)</f>
        <v>0</v>
      </c>
      <c r="R18" s="40">
        <f>IF(AND($B18="3/4-inch", NOT(F18=""),OR(F18&gt;=0, F18&lt;0)),'[2]NonRes - Report'!$E$9,IF(AND($B18="1-inch", NOT(F18=""),OR(F18&gt;=0, F18&lt;0)),'[2]NonRes - Report'!$I$9,IF(AND($B18="1 1/2-inch", NOT(F18=""),OR(F18&gt;=0, F18&lt;0)),'[2]NonRes - Report'!$J$9,IF(AND($B18="2-inch", NOT(F18=""),OR(F18&gt;=0, F18&lt;0)),'[2]NonRes - Report'!$K$9,IF(AND($B18="3-inch", NOT(F18=""),OR(F18&gt;=0, F18&lt;0)),'[2]NonRes - Report'!$L$9,IF(AND($B18="4-inch", NOT(F18=""),OR(F18&gt;=0, F18&lt;0)),'[2]NonRes - Report'!$M$9,IF(AND($B18="6-inch", NOT(F18=""),OR(F18&gt;=0, F18&lt;0)),'[2]NonRes - Report'!$N$9, 0)))))))</f>
        <v>86.625</v>
      </c>
      <c r="S18" s="40">
        <f>IF(AND($B18="3/4-inch", NOT(G18=""),OR(G18&gt;=0, G18&lt;0)),'[2]NonRes - Report'!$E$9,IF(AND($B18="1-inch", NOT(G18=""),OR(G18&gt;=0, G18&lt;0)),'[2]NonRes - Report'!$I$9,IF(AND($B18="1 1/2-inch", NOT(G18=""),OR(G18&gt;=0, G18&lt;0)),'[2]NonRes - Report'!$J$9,IF(AND($B18="2-inch", NOT(G18=""),OR(G18&gt;=0, G18&lt;0)),'[2]NonRes - Report'!$K$9,IF(AND($B18="3-inch", NOT(G18=""),OR(G18&gt;=0, G18&lt;0)),'[2]NonRes - Report'!$L$9,IF(AND($B18="4-inch", NOT(G18=""),OR(G18&gt;=0, G18&lt;0)),'[2]NonRes - Report'!$M$9,IF(AND($B18="6-inch", NOT(G18=""),OR(G18&gt;=0, G18&lt;0)),'[2]NonRes - Report'!$N$9, 0)))))))</f>
        <v>86.625</v>
      </c>
      <c r="T18" s="40">
        <f>IF(AND($B18="3/4-inch", NOT(H18=""),OR(H18&gt;=0, H18&lt;0)),'[2]NonRes - Report'!$E$9,IF(AND($B18="1-inch", NOT(H18=""),OR(H18&gt;=0, H18&lt;0)),'[2]NonRes - Report'!$I$9,IF(AND($B18="1 1/2-inch", NOT(H18=""),OR(H18&gt;=0, H18&lt;0)),'[2]NonRes - Report'!$J$9,IF(AND($B18="2-inch", NOT(H18=""),OR(H18&gt;=0, H18&lt;0)),'[2]NonRes - Report'!$K$9,IF(AND($B18="3-inch", NOT(H18=""),OR(H18&gt;=0, H18&lt;0)),'[2]NonRes - Report'!$L$9,IF(AND($B18="4-inch", NOT(H18=""),OR(H18&gt;=0, H18&lt;0)),'[2]NonRes - Report'!$M$9,IF(AND($B18="6-inch", NOT(H18=""),OR(H18&gt;=0, H18&lt;0)),'[2]NonRes - Report'!$N$9, 0)))))))</f>
        <v>86.625</v>
      </c>
      <c r="U18" s="40">
        <f>IF(AND($B18="3/4-inch", NOT(I18=""),OR(I18&gt;=0, I18&lt;0)),'[2]NonRes - Report'!$E$9,IF(AND($B18="1-inch", NOT(I18=""),OR(I18&gt;=0, I18&lt;0)),'[2]NonRes - Report'!$I$9,IF(AND($B18="1 1/2-inch", NOT(I18=""),OR(I18&gt;=0, I18&lt;0)),'[2]NonRes - Report'!$J$9,IF(AND($B18="2-inch", NOT(I18=""),OR(I18&gt;=0, I18&lt;0)),'[2]NonRes - Report'!$K$9,IF(AND($B18="3-inch", NOT(I18=""),OR(I18&gt;=0, I18&lt;0)),'[2]NonRes - Report'!$L$9,IF(AND($B18="4-inch", NOT(I18=""),OR(I18&gt;=0, I18&lt;0)),'[2]NonRes - Report'!$M$9,IF(AND($B18="6-inch", NOT(I18=""),OR(I18&gt;=0, I18&lt;0)),'[2]NonRes - Report'!$N$9, 0)))))))</f>
        <v>86.625</v>
      </c>
      <c r="V18" s="40">
        <f>IF(AND($B18="3/4-inch", NOT(J18=""),OR(J18&gt;=0, J18&lt;0)),'[2]NonRes - Report'!$E$9,IF(AND($B18="1-inch", NOT(J18=""),OR(J18&gt;=0, J18&lt;0)),'[2]NonRes - Report'!$I$9,IF(AND($B18="1 1/2-inch", NOT(J18=""),OR(J18&gt;=0, J18&lt;0)),'[2]NonRes - Report'!$J$9,IF(AND($B18="2-inch", NOT(J18=""),OR(J18&gt;=0, J18&lt;0)),'[2]NonRes - Report'!$K$9,IF(AND($B18="3-inch", NOT(J18=""),OR(J18&gt;=0, J18&lt;0)),'[2]NonRes - Report'!$L$9,IF(AND($B18="4-inch", NOT(J18=""),OR(J18&gt;=0, J18&lt;0)),'[2]NonRes - Report'!$M$9,IF(AND($B18="6-inch", NOT(J18=""),OR(J18&gt;=0, J18&lt;0)),'[2]NonRes - Report'!$N$9, 0)))))))</f>
        <v>86.625</v>
      </c>
      <c r="W18" s="40">
        <f>IF(AND($B18="3/4-inch", NOT(K18=""),OR(K18&gt;=0, K18&lt;0)),'[2]NonRes - Report'!$E$9,IF(AND($B18="1-inch", NOT(K18=""),OR(K18&gt;=0, K18&lt;0)),'[2]NonRes - Report'!$I$9,IF(AND($B18="1 1/2-inch", NOT(K18=""),OR(K18&gt;=0, K18&lt;0)),'[2]NonRes - Report'!$J$9,IF(AND($B18="2-inch", NOT(K18=""),OR(K18&gt;=0, K18&lt;0)),'[2]NonRes - Report'!$K$9,IF(AND($B18="3-inch", NOT(K18=""),OR(K18&gt;=0, K18&lt;0)),'[2]NonRes - Report'!$L$9,IF(AND($B18="4-inch", NOT(K18=""),OR(K18&gt;=0, K18&lt;0)),'[2]NonRes - Report'!$M$9,IF(AND($B18="6-inch", NOT(K18=""),OR(K18&gt;=0, K18&lt;0)),'[2]NonRes - Report'!$N$9, 0)))))))</f>
        <v>86.625</v>
      </c>
      <c r="X18" s="40">
        <f>IF(AND($B18="3/4-inch", NOT(L18=""),OR(L18&gt;=0, L18&lt;0)),'[2]NonRes - Report'!$E$9,IF(AND($B18="1-inch", NOT(L18=""),OR(L18&gt;=0, L18&lt;0)),'[2]NonRes - Report'!$I$9,IF(AND($B18="1 1/2-inch", NOT(L18=""),OR(L18&gt;=0, L18&lt;0)),'[2]NonRes - Report'!$J$9,IF(AND($B18="2-inch", NOT(L18=""),OR(L18&gt;=0, L18&lt;0)),'[2]NonRes - Report'!$K$9,IF(AND($B18="3-inch", NOT(L18=""),OR(L18&gt;=0, L18&lt;0)),'[2]NonRes - Report'!$L$9,IF(AND($B18="4-inch", NOT(L18=""),OR(L18&gt;=0, L18&lt;0)),'[2]NonRes - Report'!$M$9,IF(AND($B18="6-inch", NOT(L18=""),OR(L18&gt;=0, L18&lt;0)),'[2]NonRes - Report'!$N$9, 0)))))))</f>
        <v>86.625</v>
      </c>
      <c r="Y18" s="40">
        <f>IF(AND($B18="3/4-inch", NOT(M18=""),OR(M18&gt;=0, M18&lt;0)),'[2]NonRes - Report'!$E$9,IF(AND($B18="1-inch", NOT(M18=""),OR(M18&gt;=0, M18&lt;0)),'[2]NonRes - Report'!$I$9,IF(AND($B18="1 1/2-inch", NOT(M18=""),OR(M18&gt;=0, M18&lt;0)),'[2]NonRes - Report'!$J$9,IF(AND($B18="2-inch", NOT(M18=""),OR(M18&gt;=0, M18&lt;0)),'[2]NonRes - Report'!$K$9,IF(AND($B18="3-inch", NOT(M18=""),OR(M18&gt;=0, M18&lt;0)),'[2]NonRes - Report'!$L$9,IF(AND($B18="4-inch", NOT(M18=""),OR(M18&gt;=0, M18&lt;0)),'[2]NonRes - Report'!$M$9,IF(AND($B18="6-inch", NOT(M18=""),OR(M18&gt;=0, M18&lt;0)),'[2]NonRes - Report'!$N$9, 0)))))))</f>
        <v>86.625</v>
      </c>
      <c r="Z18" s="40">
        <f>IF(AND($B18="3/4-inch", NOT(N18=""),OR(N18&gt;=0, N18&lt;0)),'[2]NonRes - Report'!$E$9,IF(AND($B18="1-inch", NOT(N18=""),OR(N18&gt;=0, N18&lt;0)),'[2]NonRes - Report'!$I$9,IF(AND($B18="1 1/2-inch", NOT(N18=""),OR(N18&gt;=0, N18&lt;0)),'[2]NonRes - Report'!$J$9,IF(AND($B18="2-inch", NOT(N18=""),OR(N18&gt;=0, N18&lt;0)),'[2]NonRes - Report'!$K$9,IF(AND($B18="3-inch", NOT(N18=""),OR(N18&gt;=0, N18&lt;0)),'[2]NonRes - Report'!$L$9,IF(AND($B18="4-inch", NOT(N18=""),OR(N18&gt;=0, N18&lt;0)),'[2]NonRes - Report'!$M$9,IF(AND($B18="6-inch", NOT(N18=""),OR(N18&gt;=0, N18&lt;0)),'[2]NonRes - Report'!$N$9, 0)))))))</f>
        <v>86.625</v>
      </c>
      <c r="AA18" s="40">
        <f>IF(AND($B18="3/4-inch", NOT(O18=""),OR(O18&gt;=0, O18&lt;0)),'[2]NonRes - Report'!$E$9,IF(AND($B18="1-inch", NOT(O18=""),OR(O18&gt;=0, O18&lt;0)),'[2]NonRes - Report'!$I$9,IF(AND($B18="1 1/2-inch", NOT(O18=""),OR(O18&gt;=0, O18&lt;0)),'[2]NonRes - Report'!$J$9,IF(AND($B18="2-inch", NOT(O18=""),OR(O18&gt;=0, O18&lt;0)),'[2]NonRes - Report'!$K$9,IF(AND($B18="3-inch", NOT(O18=""),OR(O18&gt;=0, O18&lt;0)),'[2]NonRes - Report'!$L$9,IF(AND($B18="4-inch", NOT(O18=""),OR(O18&gt;=0, O18&lt;0)),'[2]NonRes - Report'!$M$9,IF(AND($B18="6-inch", NOT(O18=""),OR(O18&gt;=0, O18&lt;0)),'[2]NonRes - Report'!$N$9, 0)))))))</f>
        <v>86.625</v>
      </c>
      <c r="AB18" s="40">
        <f>IF(AND($B18="3/4-inch", NOT(P18=""),OR(P18&gt;=0, P18&lt;0)),'[2]NonRes - Report'!$E$9,IF(AND($B18="1-inch", NOT(P18=""),OR(P18&gt;=0, P18&lt;0)),'[2]NonRes - Report'!$I$9,IF(AND($B18="1 1/2-inch", NOT(P18=""),OR(P18&gt;=0, P18&lt;0)),'[2]NonRes - Report'!$J$9,IF(AND($B18="2-inch", NOT(P18=""),OR(P18&gt;=0, P18&lt;0)),'[2]NonRes - Report'!$K$9,IF(AND($B18="3-inch", NOT(P18=""),OR(P18&gt;=0, P18&lt;0)),'[2]NonRes - Report'!$L$9,IF(AND($B18="4-inch", NOT(P18=""),OR(P18&gt;=0, P18&lt;0)),'[2]NonRes - Report'!$M$9,IF(AND($B18="6-inch", NOT(P18=""),OR(P18&gt;=0, P18&lt;0)),'[2]NonRes - Report'!$N$9, 0)))))))</f>
        <v>86.625</v>
      </c>
      <c r="AC18" s="41">
        <f>IF(AND($B18="3/4-inch", NOT(Q18=""),OR(Q18&gt;=0, Q18&lt;0)),'[2]NonRes - Report'!$E$9,IF(AND($B18="1-inch", NOT(Q18=""),OR(Q18&gt;=0, Q18&lt;0)),'[2]NonRes - Report'!$I$9,IF(AND($B18="1 1/2-inch", NOT(Q18=""),OR(Q18&gt;=0, Q18&lt;0)),'[2]NonRes - Report'!$J$9,IF(AND($B18="2-inch", NOT(Q18=""),OR(Q18&gt;=0, Q18&lt;0)),'[2]NonRes - Report'!$K$9,IF(AND($B18="3-inch", NOT(Q18=""),OR(Q18&gt;=0, Q18&lt;0)),'[2]NonRes - Report'!$L$9,IF(AND($B18="4-inch", NOT(Q18=""),OR(Q18&gt;=0, Q18&lt;0)),'[2]NonRes - Report'!$M$9,IF(AND($B18="6-inch", NOT(Q18=""),OR(Q18&gt;=0, Q18&lt;0)),'[2]NonRes - Report'!$N$9, 0)))))))</f>
        <v>86.625</v>
      </c>
      <c r="AD18" s="38">
        <f>IF(AND($B18="3/4-inch",DJ18&gt;'[2]NonRes - Report'!$G$10),'[2]NonRes - Report'!$G$10,IF(AND($B18="3/4-inch",ABS(DJ18)&gt;'[2]NonRes - Report'!$G$10),-'[2]NonRes - Report'!$G$10,IF(AND($B18="1-inch",DJ18&gt;'[2]NonRes - Report'!$I$10),'[2]NonRes - Report'!$I$10,IF(AND($B18="1-inch",ABS(DJ18)&gt;'[2]NonRes - Report'!$I$10),-'[2]NonRes - Report'!$I$10,IF(AND($B18="1 1/2-inch",DJ18&gt;'[2]NonRes - Report'!$J$10),'[2]NonRes - Report'!$J$10,IF(AND($B18="1 1/2-inch",ABS(DJ18)&gt;'[2]NonRes - Report'!$J$10),-'[2]NonRes - Report'!$J$10,IF(AND($B18="2-inch",DJ18&gt;'[2]NonRes - Report'!$K$10),'[2]NonRes - Report'!$K$10,IF(AND($B18="2-inch",ABS(DJ18)&gt;'[2]NonRes - Report'!$K$10),-'[2]NonRes - Report'!$K$10,IF(AND($B18="3-inch",DJ18&gt;'[2]NonRes - Report'!$L$10),'[2]NonRes - Report'!$L$10,IF(AND($B18="3-inch",ABS(DJ18)&gt;'[2]NonRes - Report'!$L$10),-'[2]NonRes - Report'!$L$10,IF(AND($B18="4-inch",DJ18&gt;'[2]NonRes - Report'!$M$10),'[2]NonRes - Report'!$M$10,IF(AND($B18="4-inch",ABS(DJ18)&gt;'[2]NonRes - Report'!$M$10),-'[2]NonRes - Report'!$M$10,IF(AND($B18="6-inch",DJ18&gt;'[2]NonRes - Report'!$N$10),'[2]NonRes - Report'!$N$10,IF(AND($B18="6-inch",ABS(DJ18)&gt;'[2]NonRes - Report'!$N$10),-'[2]NonRes - Report'!$N$10,IF(DJ18&lt;0,-DJ18,DJ18)))))))))))))))</f>
        <v>7900</v>
      </c>
      <c r="AE18" s="38">
        <f>IF(AND($B18="3/4-inch",DK18&gt;'[2]NonRes - Report'!$G$10),'[2]NonRes - Report'!$G$10,IF(AND($B18="3/4-inch",ABS(DK18)&gt;'[2]NonRes - Report'!$G$10),-'[2]NonRes - Report'!$G$10,IF(AND($B18="1-inch",DK18&gt;'[2]NonRes - Report'!$I$10),'[2]NonRes - Report'!$I$10,IF(AND($B18="1-inch",ABS(DK18)&gt;'[2]NonRes - Report'!$I$10),-'[2]NonRes - Report'!$I$10,IF(AND($B18="1 1/2-inch",DK18&gt;'[2]NonRes - Report'!$J$10),'[2]NonRes - Report'!$J$10,IF(AND($B18="1 1/2-inch",ABS(DK18)&gt;'[2]NonRes - Report'!$J$10),-'[2]NonRes - Report'!$J$10,IF(AND($B18="2-inch",DK18&gt;'[2]NonRes - Report'!$K$10),'[2]NonRes - Report'!$K$10,IF(AND($B18="2-inch",ABS(DK18)&gt;'[2]NonRes - Report'!$K$10),-'[2]NonRes - Report'!$K$10,IF(AND($B18="3-inch",DK18&gt;'[2]NonRes - Report'!$L$10),'[2]NonRes - Report'!$L$10,IF(AND($B18="3-inch",ABS(DK18)&gt;'[2]NonRes - Report'!$L$10),-'[2]NonRes - Report'!$L$10,IF(AND($B18="4-inch",DK18&gt;'[2]NonRes - Report'!$M$10),'[2]NonRes - Report'!$M$10,IF(AND($B18="4-inch",ABS(DK18)&gt;'[2]NonRes - Report'!$M$10),-'[2]NonRes - Report'!$M$10,IF(AND($B18="6-inch",DK18&gt;'[2]NonRes - Report'!$N$10),'[2]NonRes - Report'!$N$10,IF(AND($B18="6-inch",ABS(DK18)&gt;'[2]NonRes - Report'!$N$10),-'[2]NonRes - Report'!$N$10,IF(DK18&lt;0,-DK18,DK18)))))))))))))))</f>
        <v>6200</v>
      </c>
      <c r="AF18" s="38">
        <f>IF(AND($B18="3/4-inch",DL18&gt;'[2]NonRes - Report'!$G$10),'[2]NonRes - Report'!$G$10,IF(AND($B18="3/4-inch",ABS(DL18)&gt;'[2]NonRes - Report'!$G$10),-'[2]NonRes - Report'!$G$10,IF(AND($B18="1-inch",DL18&gt;'[2]NonRes - Report'!$I$10),'[2]NonRes - Report'!$I$10,IF(AND($B18="1-inch",ABS(DL18)&gt;'[2]NonRes - Report'!$I$10),-'[2]NonRes - Report'!$I$10,IF(AND($B18="1 1/2-inch",DL18&gt;'[2]NonRes - Report'!$J$10),'[2]NonRes - Report'!$J$10,IF(AND($B18="1 1/2-inch",ABS(DL18)&gt;'[2]NonRes - Report'!$J$10),-'[2]NonRes - Report'!$J$10,IF(AND($B18="2-inch",DL18&gt;'[2]NonRes - Report'!$K$10),'[2]NonRes - Report'!$K$10,IF(AND($B18="2-inch",ABS(DL18)&gt;'[2]NonRes - Report'!$K$10),-'[2]NonRes - Report'!$K$10,IF(AND($B18="3-inch",DL18&gt;'[2]NonRes - Report'!$L$10),'[2]NonRes - Report'!$L$10,IF(AND($B18="3-inch",ABS(DL18)&gt;'[2]NonRes - Report'!$L$10),-'[2]NonRes - Report'!$L$10,IF(AND($B18="4-inch",DL18&gt;'[2]NonRes - Report'!$M$10),'[2]NonRes - Report'!$M$10,IF(AND($B18="4-inch",ABS(DL18)&gt;'[2]NonRes - Report'!$M$10),-'[2]NonRes - Report'!$M$10,IF(AND($B18="6-inch",DL18&gt;'[2]NonRes - Report'!$N$10),'[2]NonRes - Report'!$N$10,IF(AND($B18="6-inch",ABS(DL18)&gt;'[2]NonRes - Report'!$N$10),-'[2]NonRes - Report'!$N$10,IF(DL18&lt;0,-DL18,DL18)))))))))))))))</f>
        <v>5800</v>
      </c>
      <c r="AG18" s="38">
        <f>IF(AND($B18="3/4-inch",DM18&gt;'[2]NonRes - Report'!$G$10),'[2]NonRes - Report'!$G$10,IF(AND($B18="3/4-inch",ABS(DM18)&gt;'[2]NonRes - Report'!$G$10),-'[2]NonRes - Report'!$G$10,IF(AND($B18="1-inch",DM18&gt;'[2]NonRes - Report'!$I$10),'[2]NonRes - Report'!$I$10,IF(AND($B18="1-inch",ABS(DM18)&gt;'[2]NonRes - Report'!$I$10),-'[2]NonRes - Report'!$I$10,IF(AND($B18="1 1/2-inch",DM18&gt;'[2]NonRes - Report'!$J$10),'[2]NonRes - Report'!$J$10,IF(AND($B18="1 1/2-inch",ABS(DM18)&gt;'[2]NonRes - Report'!$J$10),-'[2]NonRes - Report'!$J$10,IF(AND($B18="2-inch",DM18&gt;'[2]NonRes - Report'!$K$10),'[2]NonRes - Report'!$K$10,IF(AND($B18="2-inch",ABS(DM18)&gt;'[2]NonRes - Report'!$K$10),-'[2]NonRes - Report'!$K$10,IF(AND($B18="3-inch",DM18&gt;'[2]NonRes - Report'!$L$10),'[2]NonRes - Report'!$L$10,IF(AND($B18="3-inch",ABS(DM18)&gt;'[2]NonRes - Report'!$L$10),-'[2]NonRes - Report'!$L$10,IF(AND($B18="4-inch",DM18&gt;'[2]NonRes - Report'!$M$10),'[2]NonRes - Report'!$M$10,IF(AND($B18="4-inch",ABS(DM18)&gt;'[2]NonRes - Report'!$M$10),-'[2]NonRes - Report'!$M$10,IF(AND($B18="6-inch",DM18&gt;'[2]NonRes - Report'!$N$10),'[2]NonRes - Report'!$N$10,IF(AND($B18="6-inch",ABS(DM18)&gt;'[2]NonRes - Report'!$N$10),-'[2]NonRes - Report'!$N$10,IF(DM18&lt;0,-DM18,DM18)))))))))))))))</f>
        <v>5300</v>
      </c>
      <c r="AH18" s="38">
        <f>IF(AND($B18="3/4-inch",DN18&gt;'[2]NonRes - Report'!$G$10),'[2]NonRes - Report'!$G$10,IF(AND($B18="3/4-inch",ABS(DN18)&gt;'[2]NonRes - Report'!$G$10),-'[2]NonRes - Report'!$G$10,IF(AND($B18="1-inch",DN18&gt;'[2]NonRes - Report'!$I$10),'[2]NonRes - Report'!$I$10,IF(AND($B18="1-inch",ABS(DN18)&gt;'[2]NonRes - Report'!$I$10),-'[2]NonRes - Report'!$I$10,IF(AND($B18="1 1/2-inch",DN18&gt;'[2]NonRes - Report'!$J$10),'[2]NonRes - Report'!$J$10,IF(AND($B18="1 1/2-inch",ABS(DN18)&gt;'[2]NonRes - Report'!$J$10),-'[2]NonRes - Report'!$J$10,IF(AND($B18="2-inch",DN18&gt;'[2]NonRes - Report'!$K$10),'[2]NonRes - Report'!$K$10,IF(AND($B18="2-inch",ABS(DN18)&gt;'[2]NonRes - Report'!$K$10),-'[2]NonRes - Report'!$K$10,IF(AND($B18="3-inch",DN18&gt;'[2]NonRes - Report'!$L$10),'[2]NonRes - Report'!$L$10,IF(AND($B18="3-inch",ABS(DN18)&gt;'[2]NonRes - Report'!$L$10),-'[2]NonRes - Report'!$L$10,IF(AND($B18="4-inch",DN18&gt;'[2]NonRes - Report'!$M$10),'[2]NonRes - Report'!$M$10,IF(AND($B18="4-inch",ABS(DN18)&gt;'[2]NonRes - Report'!$M$10),-'[2]NonRes - Report'!$M$10,IF(AND($B18="6-inch",DN18&gt;'[2]NonRes - Report'!$N$10),'[2]NonRes - Report'!$N$10,IF(AND($B18="6-inch",ABS(DN18)&gt;'[2]NonRes - Report'!$N$10),-'[2]NonRes - Report'!$N$10,IF(DN18&lt;0,-DN18,DN18)))))))))))))))</f>
        <v>7500</v>
      </c>
      <c r="AI18" s="38">
        <f>IF(AND($B18="3/4-inch",DO18&gt;'[2]NonRes - Report'!$G$10),'[2]NonRes - Report'!$G$10,IF(AND($B18="3/4-inch",ABS(DO18)&gt;'[2]NonRes - Report'!$G$10),-'[2]NonRes - Report'!$G$10,IF(AND($B18="1-inch",DO18&gt;'[2]NonRes - Report'!$I$10),'[2]NonRes - Report'!$I$10,IF(AND($B18="1-inch",ABS(DO18)&gt;'[2]NonRes - Report'!$I$10),-'[2]NonRes - Report'!$I$10,IF(AND($B18="1 1/2-inch",DO18&gt;'[2]NonRes - Report'!$J$10),'[2]NonRes - Report'!$J$10,IF(AND($B18="1 1/2-inch",ABS(DO18)&gt;'[2]NonRes - Report'!$J$10),-'[2]NonRes - Report'!$J$10,IF(AND($B18="2-inch",DO18&gt;'[2]NonRes - Report'!$K$10),'[2]NonRes - Report'!$K$10,IF(AND($B18="2-inch",ABS(DO18)&gt;'[2]NonRes - Report'!$K$10),-'[2]NonRes - Report'!$K$10,IF(AND($B18="3-inch",DO18&gt;'[2]NonRes - Report'!$L$10),'[2]NonRes - Report'!$L$10,IF(AND($B18="3-inch",ABS(DO18)&gt;'[2]NonRes - Report'!$L$10),-'[2]NonRes - Report'!$L$10,IF(AND($B18="4-inch",DO18&gt;'[2]NonRes - Report'!$M$10),'[2]NonRes - Report'!$M$10,IF(AND($B18="4-inch",ABS(DO18)&gt;'[2]NonRes - Report'!$M$10),-'[2]NonRes - Report'!$M$10,IF(AND($B18="6-inch",DO18&gt;'[2]NonRes - Report'!$N$10),'[2]NonRes - Report'!$N$10,IF(AND($B18="6-inch",ABS(DO18)&gt;'[2]NonRes - Report'!$N$10),-'[2]NonRes - Report'!$N$10,IF(DO18&lt;0,-DO18,DO18)))))))))))))))</f>
        <v>7000</v>
      </c>
      <c r="AJ18" s="38">
        <f>IF(AND($B18="3/4-inch",DP18&gt;'[2]NonRes - Report'!$G$10),'[2]NonRes - Report'!$G$10,IF(AND($B18="3/4-inch",ABS(DP18)&gt;'[2]NonRes - Report'!$G$10),-'[2]NonRes - Report'!$G$10,IF(AND($B18="1-inch",DP18&gt;'[2]NonRes - Report'!$I$10),'[2]NonRes - Report'!$I$10,IF(AND($B18="1-inch",ABS(DP18)&gt;'[2]NonRes - Report'!$I$10),-'[2]NonRes - Report'!$I$10,IF(AND($B18="1 1/2-inch",DP18&gt;'[2]NonRes - Report'!$J$10),'[2]NonRes - Report'!$J$10,IF(AND($B18="1 1/2-inch",ABS(DP18)&gt;'[2]NonRes - Report'!$J$10),-'[2]NonRes - Report'!$J$10,IF(AND($B18="2-inch",DP18&gt;'[2]NonRes - Report'!$K$10),'[2]NonRes - Report'!$K$10,IF(AND($B18="2-inch",ABS(DP18)&gt;'[2]NonRes - Report'!$K$10),-'[2]NonRes - Report'!$K$10,IF(AND($B18="3-inch",DP18&gt;'[2]NonRes - Report'!$L$10),'[2]NonRes - Report'!$L$10,IF(AND($B18="3-inch",ABS(DP18)&gt;'[2]NonRes - Report'!$L$10),-'[2]NonRes - Report'!$L$10,IF(AND($B18="4-inch",DP18&gt;'[2]NonRes - Report'!$M$10),'[2]NonRes - Report'!$M$10,IF(AND($B18="4-inch",ABS(DP18)&gt;'[2]NonRes - Report'!$M$10),-'[2]NonRes - Report'!$M$10,IF(AND($B18="6-inch",DP18&gt;'[2]NonRes - Report'!$N$10),'[2]NonRes - Report'!$N$10,IF(AND($B18="6-inch",ABS(DP18)&gt;'[2]NonRes - Report'!$N$10),-'[2]NonRes - Report'!$N$10,IF(DP18&lt;0,-DP18,DP18)))))))))))))))</f>
        <v>600</v>
      </c>
      <c r="AK18" s="38">
        <f>IF(AND($B18="3/4-inch",DQ18&gt;'[2]NonRes - Report'!$G$10),'[2]NonRes - Report'!$G$10,IF(AND($B18="3/4-inch",ABS(DQ18)&gt;'[2]NonRes - Report'!$G$10),-'[2]NonRes - Report'!$G$10,IF(AND($B18="1-inch",DQ18&gt;'[2]NonRes - Report'!$I$10),'[2]NonRes - Report'!$I$10,IF(AND($B18="1-inch",ABS(DQ18)&gt;'[2]NonRes - Report'!$I$10),-'[2]NonRes - Report'!$I$10,IF(AND($B18="1 1/2-inch",DQ18&gt;'[2]NonRes - Report'!$J$10),'[2]NonRes - Report'!$J$10,IF(AND($B18="1 1/2-inch",ABS(DQ18)&gt;'[2]NonRes - Report'!$J$10),-'[2]NonRes - Report'!$J$10,IF(AND($B18="2-inch",DQ18&gt;'[2]NonRes - Report'!$K$10),'[2]NonRes - Report'!$K$10,IF(AND($B18="2-inch",ABS(DQ18)&gt;'[2]NonRes - Report'!$K$10),-'[2]NonRes - Report'!$K$10,IF(AND($B18="3-inch",DQ18&gt;'[2]NonRes - Report'!$L$10),'[2]NonRes - Report'!$L$10,IF(AND($B18="3-inch",ABS(DQ18)&gt;'[2]NonRes - Report'!$L$10),-'[2]NonRes - Report'!$L$10,IF(AND($B18="4-inch",DQ18&gt;'[2]NonRes - Report'!$M$10),'[2]NonRes - Report'!$M$10,IF(AND($B18="4-inch",ABS(DQ18)&gt;'[2]NonRes - Report'!$M$10),-'[2]NonRes - Report'!$M$10,IF(AND($B18="6-inch",DQ18&gt;'[2]NonRes - Report'!$N$10),'[2]NonRes - Report'!$N$10,IF(AND($B18="6-inch",ABS(DQ18)&gt;'[2]NonRes - Report'!$N$10),-'[2]NonRes - Report'!$N$10,IF(DQ18&lt;0,-DQ18,DQ18)))))))))))))))</f>
        <v>900</v>
      </c>
      <c r="AL18" s="38">
        <f>IF(AND($B18="3/4-inch",DR18&gt;'[2]NonRes - Report'!$G$10),'[2]NonRes - Report'!$G$10,IF(AND($B18="3/4-inch",ABS(DR18)&gt;'[2]NonRes - Report'!$G$10),-'[2]NonRes - Report'!$G$10,IF(AND($B18="1-inch",DR18&gt;'[2]NonRes - Report'!$I$10),'[2]NonRes - Report'!$I$10,IF(AND($B18="1-inch",ABS(DR18)&gt;'[2]NonRes - Report'!$I$10),-'[2]NonRes - Report'!$I$10,IF(AND($B18="1 1/2-inch",DR18&gt;'[2]NonRes - Report'!$J$10),'[2]NonRes - Report'!$J$10,IF(AND($B18="1 1/2-inch",ABS(DR18)&gt;'[2]NonRes - Report'!$J$10),-'[2]NonRes - Report'!$J$10,IF(AND($B18="2-inch",DR18&gt;'[2]NonRes - Report'!$K$10),'[2]NonRes - Report'!$K$10,IF(AND($B18="2-inch",ABS(DR18)&gt;'[2]NonRes - Report'!$K$10),-'[2]NonRes - Report'!$K$10,IF(AND($B18="3-inch",DR18&gt;'[2]NonRes - Report'!$L$10),'[2]NonRes - Report'!$L$10,IF(AND($B18="3-inch",ABS(DR18)&gt;'[2]NonRes - Report'!$L$10),-'[2]NonRes - Report'!$L$10,IF(AND($B18="4-inch",DR18&gt;'[2]NonRes - Report'!$M$10),'[2]NonRes - Report'!$M$10,IF(AND($B18="4-inch",ABS(DR18)&gt;'[2]NonRes - Report'!$M$10),-'[2]NonRes - Report'!$M$10,IF(AND($B18="6-inch",DR18&gt;'[2]NonRes - Report'!$N$10),'[2]NonRes - Report'!$N$10,IF(AND($B18="6-inch",ABS(DR18)&gt;'[2]NonRes - Report'!$N$10),-'[2]NonRes - Report'!$N$10,IF(DR18&lt;0,-DR18,DR18)))))))))))))))</f>
        <v>4500</v>
      </c>
      <c r="AM18" s="38">
        <f>IF(AND($B18="3/4-inch",DS18&gt;'[2]NonRes - Report'!$G$10),'[2]NonRes - Report'!$G$10,IF(AND($B18="3/4-inch",ABS(DS18)&gt;'[2]NonRes - Report'!$G$10),-'[2]NonRes - Report'!$G$10,IF(AND($B18="1-inch",DS18&gt;'[2]NonRes - Report'!$I$10),'[2]NonRes - Report'!$I$10,IF(AND($B18="1-inch",ABS(DS18)&gt;'[2]NonRes - Report'!$I$10),-'[2]NonRes - Report'!$I$10,IF(AND($B18="1 1/2-inch",DS18&gt;'[2]NonRes - Report'!$J$10),'[2]NonRes - Report'!$J$10,IF(AND($B18="1 1/2-inch",ABS(DS18)&gt;'[2]NonRes - Report'!$J$10),-'[2]NonRes - Report'!$J$10,IF(AND($B18="2-inch",DS18&gt;'[2]NonRes - Report'!$K$10),'[2]NonRes - Report'!$K$10,IF(AND($B18="2-inch",ABS(DS18)&gt;'[2]NonRes - Report'!$K$10),-'[2]NonRes - Report'!$K$10,IF(AND($B18="3-inch",DS18&gt;'[2]NonRes - Report'!$L$10),'[2]NonRes - Report'!$L$10,IF(AND($B18="3-inch",ABS(DS18)&gt;'[2]NonRes - Report'!$L$10),-'[2]NonRes - Report'!$L$10,IF(AND($B18="4-inch",DS18&gt;'[2]NonRes - Report'!$M$10),'[2]NonRes - Report'!$M$10,IF(AND($B18="4-inch",ABS(DS18)&gt;'[2]NonRes - Report'!$M$10),-'[2]NonRes - Report'!$M$10,IF(AND($B18="6-inch",DS18&gt;'[2]NonRes - Report'!$N$10),'[2]NonRes - Report'!$N$10,IF(AND($B18="6-inch",ABS(DS18)&gt;'[2]NonRes - Report'!$N$10),-'[2]NonRes - Report'!$N$10,IF(DS18&lt;0,-DS18,DS18)))))))))))))))</f>
        <v>6500</v>
      </c>
      <c r="AN18" s="38">
        <f>IF(AND($B18="3/4-inch",DT18&gt;'[2]NonRes - Report'!$G$10),'[2]NonRes - Report'!$G$10,IF(AND($B18="3/4-inch",ABS(DT18)&gt;'[2]NonRes - Report'!$G$10),-'[2]NonRes - Report'!$G$10,IF(AND($B18="1-inch",DT18&gt;'[2]NonRes - Report'!$I$10),'[2]NonRes - Report'!$I$10,IF(AND($B18="1-inch",ABS(DT18)&gt;'[2]NonRes - Report'!$I$10),-'[2]NonRes - Report'!$I$10,IF(AND($B18="1 1/2-inch",DT18&gt;'[2]NonRes - Report'!$J$10),'[2]NonRes - Report'!$J$10,IF(AND($B18="1 1/2-inch",ABS(DT18)&gt;'[2]NonRes - Report'!$J$10),-'[2]NonRes - Report'!$J$10,IF(AND($B18="2-inch",DT18&gt;'[2]NonRes - Report'!$K$10),'[2]NonRes - Report'!$K$10,IF(AND($B18="2-inch",ABS(DT18)&gt;'[2]NonRes - Report'!$K$10),-'[2]NonRes - Report'!$K$10,IF(AND($B18="3-inch",DT18&gt;'[2]NonRes - Report'!$L$10),'[2]NonRes - Report'!$L$10,IF(AND($B18="3-inch",ABS(DT18)&gt;'[2]NonRes - Report'!$L$10),-'[2]NonRes - Report'!$L$10,IF(AND($B18="4-inch",DT18&gt;'[2]NonRes - Report'!$M$10),'[2]NonRes - Report'!$M$10,IF(AND($B18="4-inch",ABS(DT18)&gt;'[2]NonRes - Report'!$M$10),-'[2]NonRes - Report'!$M$10,IF(AND($B18="6-inch",DT18&gt;'[2]NonRes - Report'!$N$10),'[2]NonRes - Report'!$N$10,IF(AND($B18="6-inch",ABS(DT18)&gt;'[2]NonRes - Report'!$N$10),-'[2]NonRes - Report'!$N$10,IF(DT18&lt;0,-DT18,DT18)))))))))))))))</f>
        <v>6500</v>
      </c>
      <c r="AO18" s="39">
        <f>IF(AND($B18="3/4-inch",DU18&gt;'[2]NonRes - Report'!$G$10),'[2]NonRes - Report'!$G$10,IF(AND($B18="3/4-inch",ABS(DU18)&gt;'[2]NonRes - Report'!$G$10),-'[2]NonRes - Report'!$G$10,IF(AND($B18="1-inch",DU18&gt;'[2]NonRes - Report'!$I$10),'[2]NonRes - Report'!$I$10,IF(AND($B18="1-inch",ABS(DU18)&gt;'[2]NonRes - Report'!$I$10),-'[2]NonRes - Report'!$I$10,IF(AND($B18="1 1/2-inch",DU18&gt;'[2]NonRes - Report'!$J$10),'[2]NonRes - Report'!$J$10,IF(AND($B18="1 1/2-inch",ABS(DU18)&gt;'[2]NonRes - Report'!$J$10),-'[2]NonRes - Report'!$J$10,IF(AND($B18="2-inch",DU18&gt;'[2]NonRes - Report'!$K$10),'[2]NonRes - Report'!$K$10,IF(AND($B18="2-inch",ABS(DU18)&gt;'[2]NonRes - Report'!$K$10),-'[2]NonRes - Report'!$K$10,IF(AND($B18="3-inch",DU18&gt;'[2]NonRes - Report'!$L$10),'[2]NonRes - Report'!$L$10,IF(AND($B18="3-inch",ABS(DU18)&gt;'[2]NonRes - Report'!$L$10),-'[2]NonRes - Report'!$L$10,IF(AND($B18="4-inch",DU18&gt;'[2]NonRes - Report'!$M$10),'[2]NonRes - Report'!$M$10,IF(AND($B18="4-inch",ABS(DU18)&gt;'[2]NonRes - Report'!$M$10),-'[2]NonRes - Report'!$M$10,IF(AND($B18="6-inch",DU18&gt;'[2]NonRes - Report'!$N$10),'[2]NonRes - Report'!$N$10,IF(AND($B18="6-inch",ABS(DU18)&gt;'[2]NonRes - Report'!$N$10),-'[2]NonRes - Report'!$N$10,IF(DU18&lt;0,-DU18,DU18)))))))))))))))</f>
        <v>0</v>
      </c>
      <c r="AP18" s="40">
        <f>IF(AND($B18="3/4-inch",DJ18&gt;'[2]NonRes - Report'!$G$10),('[2]NonRes - Report'!$G$10/'[2]NonRes - Report'!$I$22*'[2]NonRes - Report'!$E$10),IF(AND($B18="1-inch",DJ18&gt;'[2]NonRes - Report'!$I$10),('[2]NonRes - Report'!$I$10/'[2]NonRes - Report'!$I$22*'[2]NonRes - Report'!$E$10),IF(AND($B18="1 1/2-inch",DJ18&gt;'[2]NonRes - Report'!$J$10),('[2]NonRes - Report'!$J$10/'[2]NonRes - Report'!$I$22*'[2]NonRes - Report'!$E$10),IF(AND($B18="2-inch",DJ18&gt;'[2]NonRes - Report'!$K$10),('[2]NonRes - Report'!$K$10/'[2]NonRes - Report'!$I$22*'[2]NonRes - Report'!$E$10),IF(AND($B18="3-inch",DJ18&gt;'[2]NonRes - Report'!$L$10),('[2]NonRes - Report'!$L$10/'[2]NonRes - Report'!$I$22*'[2]NonRes - Report'!$E$10),IF(AND($B18="4-inch",DJ18&gt;'[2]NonRes - Report'!$M$10),('[2]NonRes - Report'!$M$10/'[2]NonRes - Report'!$I$22*'[2]NonRes - Report'!$E$10),IF(AND($B18="6-inch",DJ18&gt;'[2]NonRes - Report'!$N$10),('[2]NonRes - Report'!$N$10/'[2]NonRes - Report'!$I$22*'[2]NonRes - Report'!$E$10),AD18/'[2]NonRes - Report'!$I$22*'[2]NonRes - Report'!$E$10)))))))</f>
        <v>67.149999999999991</v>
      </c>
      <c r="AQ18" s="40">
        <f>IF(AND($B18="3/4-inch",DK18&gt;'[2]NonRes - Report'!$G$10),('[2]NonRes - Report'!$G$10/'[2]NonRes - Report'!$I$22*'[2]NonRes - Report'!$E$10),IF(AND($B18="1-inch",DK18&gt;'[2]NonRes - Report'!$I$10),('[2]NonRes - Report'!$I$10/'[2]NonRes - Report'!$I$22*'[2]NonRes - Report'!$E$10),IF(AND($B18="1 1/2-inch",DK18&gt;'[2]NonRes - Report'!$J$10),('[2]NonRes - Report'!$J$10/'[2]NonRes - Report'!$I$22*'[2]NonRes - Report'!$E$10),IF(AND($B18="2-inch",DK18&gt;'[2]NonRes - Report'!$K$10),('[2]NonRes - Report'!$K$10/'[2]NonRes - Report'!$I$22*'[2]NonRes - Report'!$E$10),IF(AND($B18="3-inch",DK18&gt;'[2]NonRes - Report'!$L$10),('[2]NonRes - Report'!$L$10/'[2]NonRes - Report'!$I$22*'[2]NonRes - Report'!$E$10),IF(AND($B18="4-inch",DK18&gt;'[2]NonRes - Report'!$M$10),('[2]NonRes - Report'!$M$10/'[2]NonRes - Report'!$I$22*'[2]NonRes - Report'!$E$10),IF(AND($B18="6-inch",DK18&gt;'[2]NonRes - Report'!$N$10),('[2]NonRes - Report'!$N$10/'[2]NonRes - Report'!$I$22*'[2]NonRes - Report'!$E$10),AE18/'[2]NonRes - Report'!$I$22*'[2]NonRes - Report'!$E$10)))))))</f>
        <v>52.699999999999996</v>
      </c>
      <c r="AR18" s="40">
        <f>IF(AND($B18="3/4-inch",DL18&gt;'[2]NonRes - Report'!$G$10),('[2]NonRes - Report'!$G$10/'[2]NonRes - Report'!$I$22*'[2]NonRes - Report'!$E$10),IF(AND($B18="1-inch",DL18&gt;'[2]NonRes - Report'!$I$10),('[2]NonRes - Report'!$I$10/'[2]NonRes - Report'!$I$22*'[2]NonRes - Report'!$E$10),IF(AND($B18="1 1/2-inch",DL18&gt;'[2]NonRes - Report'!$J$10),('[2]NonRes - Report'!$J$10/'[2]NonRes - Report'!$I$22*'[2]NonRes - Report'!$E$10),IF(AND($B18="2-inch",DL18&gt;'[2]NonRes - Report'!$K$10),('[2]NonRes - Report'!$K$10/'[2]NonRes - Report'!$I$22*'[2]NonRes - Report'!$E$10),IF(AND($B18="3-inch",DL18&gt;'[2]NonRes - Report'!$L$10),('[2]NonRes - Report'!$L$10/'[2]NonRes - Report'!$I$22*'[2]NonRes - Report'!$E$10),IF(AND($B18="4-inch",DL18&gt;'[2]NonRes - Report'!$M$10),('[2]NonRes - Report'!$M$10/'[2]NonRes - Report'!$I$22*'[2]NonRes - Report'!$E$10),IF(AND($B18="6-inch",DL18&gt;'[2]NonRes - Report'!$N$10),('[2]NonRes - Report'!$N$10/'[2]NonRes - Report'!$I$22*'[2]NonRes - Report'!$E$10),AF18/'[2]NonRes - Report'!$I$22*'[2]NonRes - Report'!$E$10)))))))</f>
        <v>49.3</v>
      </c>
      <c r="AS18" s="40">
        <f>IF(AND($B18="3/4-inch",DM18&gt;'[2]NonRes - Report'!$G$10),('[2]NonRes - Report'!$G$10/'[2]NonRes - Report'!$I$22*'[2]NonRes - Report'!$E$10),IF(AND($B18="1-inch",DM18&gt;'[2]NonRes - Report'!$I$10),('[2]NonRes - Report'!$I$10/'[2]NonRes - Report'!$I$22*'[2]NonRes - Report'!$E$10),IF(AND($B18="1 1/2-inch",DM18&gt;'[2]NonRes - Report'!$J$10),('[2]NonRes - Report'!$J$10/'[2]NonRes - Report'!$I$22*'[2]NonRes - Report'!$E$10),IF(AND($B18="2-inch",DM18&gt;'[2]NonRes - Report'!$K$10),('[2]NonRes - Report'!$K$10/'[2]NonRes - Report'!$I$22*'[2]NonRes - Report'!$E$10),IF(AND($B18="3-inch",DM18&gt;'[2]NonRes - Report'!$L$10),('[2]NonRes - Report'!$L$10/'[2]NonRes - Report'!$I$22*'[2]NonRes - Report'!$E$10),IF(AND($B18="4-inch",DM18&gt;'[2]NonRes - Report'!$M$10),('[2]NonRes - Report'!$M$10/'[2]NonRes - Report'!$I$22*'[2]NonRes - Report'!$E$10),IF(AND($B18="6-inch",DM18&gt;'[2]NonRes - Report'!$N$10),('[2]NonRes - Report'!$N$10/'[2]NonRes - Report'!$I$22*'[2]NonRes - Report'!$E$10),AG18/'[2]NonRes - Report'!$I$22*'[2]NonRes - Report'!$E$10)))))))</f>
        <v>45.05</v>
      </c>
      <c r="AT18" s="40">
        <f>IF(AND($B18="3/4-inch",DN18&gt;'[2]NonRes - Report'!$G$10),('[2]NonRes - Report'!$G$10/'[2]NonRes - Report'!$I$22*'[2]NonRes - Report'!$E$10),IF(AND($B18="1-inch",DN18&gt;'[2]NonRes - Report'!$I$10),('[2]NonRes - Report'!$I$10/'[2]NonRes - Report'!$I$22*'[2]NonRes - Report'!$E$10),IF(AND($B18="1 1/2-inch",DN18&gt;'[2]NonRes - Report'!$J$10),('[2]NonRes - Report'!$J$10/'[2]NonRes - Report'!$I$22*'[2]NonRes - Report'!$E$10),IF(AND($B18="2-inch",DN18&gt;'[2]NonRes - Report'!$K$10),('[2]NonRes - Report'!$K$10/'[2]NonRes - Report'!$I$22*'[2]NonRes - Report'!$E$10),IF(AND($B18="3-inch",DN18&gt;'[2]NonRes - Report'!$L$10),('[2]NonRes - Report'!$L$10/'[2]NonRes - Report'!$I$22*'[2]NonRes - Report'!$E$10),IF(AND($B18="4-inch",DN18&gt;'[2]NonRes - Report'!$M$10),('[2]NonRes - Report'!$M$10/'[2]NonRes - Report'!$I$22*'[2]NonRes - Report'!$E$10),IF(AND($B18="6-inch",DN18&gt;'[2]NonRes - Report'!$N$10),('[2]NonRes - Report'!$N$10/'[2]NonRes - Report'!$I$22*'[2]NonRes - Report'!$E$10),AH18/'[2]NonRes - Report'!$I$22*'[2]NonRes - Report'!$E$10)))))))</f>
        <v>63.75</v>
      </c>
      <c r="AU18" s="40">
        <f>IF(AND($B18="3/4-inch",DO18&gt;'[2]NonRes - Report'!$G$10),('[2]NonRes - Report'!$G$10/'[2]NonRes - Report'!$I$22*'[2]NonRes - Report'!$E$10),IF(AND($B18="1-inch",DO18&gt;'[2]NonRes - Report'!$I$10),('[2]NonRes - Report'!$I$10/'[2]NonRes - Report'!$I$22*'[2]NonRes - Report'!$E$10),IF(AND($B18="1 1/2-inch",DO18&gt;'[2]NonRes - Report'!$J$10),('[2]NonRes - Report'!$J$10/'[2]NonRes - Report'!$I$22*'[2]NonRes - Report'!$E$10),IF(AND($B18="2-inch",DO18&gt;'[2]NonRes - Report'!$K$10),('[2]NonRes - Report'!$K$10/'[2]NonRes - Report'!$I$22*'[2]NonRes - Report'!$E$10),IF(AND($B18="3-inch",DO18&gt;'[2]NonRes - Report'!$L$10),('[2]NonRes - Report'!$L$10/'[2]NonRes - Report'!$I$22*'[2]NonRes - Report'!$E$10),IF(AND($B18="4-inch",DO18&gt;'[2]NonRes - Report'!$M$10),('[2]NonRes - Report'!$M$10/'[2]NonRes - Report'!$I$22*'[2]NonRes - Report'!$E$10),IF(AND($B18="6-inch",DO18&gt;'[2]NonRes - Report'!$N$10),('[2]NonRes - Report'!$N$10/'[2]NonRes - Report'!$I$22*'[2]NonRes - Report'!$E$10),AI18/'[2]NonRes - Report'!$I$22*'[2]NonRes - Report'!$E$10)))))))</f>
        <v>59.5</v>
      </c>
      <c r="AV18" s="40">
        <f>IF(AND($B18="3/4-inch",DP18&gt;'[2]NonRes - Report'!$G$10),('[2]NonRes - Report'!$G$10/'[2]NonRes - Report'!$I$22*'[2]NonRes - Report'!$E$10),IF(AND($B18="1-inch",DP18&gt;'[2]NonRes - Report'!$I$10),('[2]NonRes - Report'!$I$10/'[2]NonRes - Report'!$I$22*'[2]NonRes - Report'!$E$10),IF(AND($B18="1 1/2-inch",DP18&gt;'[2]NonRes - Report'!$J$10),('[2]NonRes - Report'!$J$10/'[2]NonRes - Report'!$I$22*'[2]NonRes - Report'!$E$10),IF(AND($B18="2-inch",DP18&gt;'[2]NonRes - Report'!$K$10),('[2]NonRes - Report'!$K$10/'[2]NonRes - Report'!$I$22*'[2]NonRes - Report'!$E$10),IF(AND($B18="3-inch",DP18&gt;'[2]NonRes - Report'!$L$10),('[2]NonRes - Report'!$L$10/'[2]NonRes - Report'!$I$22*'[2]NonRes - Report'!$E$10),IF(AND($B18="4-inch",DP18&gt;'[2]NonRes - Report'!$M$10),('[2]NonRes - Report'!$M$10/'[2]NonRes - Report'!$I$22*'[2]NonRes - Report'!$E$10),IF(AND($B18="6-inch",DP18&gt;'[2]NonRes - Report'!$N$10),('[2]NonRes - Report'!$N$10/'[2]NonRes - Report'!$I$22*'[2]NonRes - Report'!$E$10),AJ18/'[2]NonRes - Report'!$I$22*'[2]NonRes - Report'!$E$10)))))))</f>
        <v>5.0999999999999996</v>
      </c>
      <c r="AW18" s="40">
        <f>IF(AND($B18="3/4-inch",DQ18&gt;'[2]NonRes - Report'!$G$10),('[2]NonRes - Report'!$G$10/'[2]NonRes - Report'!$I$22*'[2]NonRes - Report'!$E$10),IF(AND($B18="1-inch",DQ18&gt;'[2]NonRes - Report'!$I$10),('[2]NonRes - Report'!$I$10/'[2]NonRes - Report'!$I$22*'[2]NonRes - Report'!$E$10),IF(AND($B18="1 1/2-inch",DQ18&gt;'[2]NonRes - Report'!$J$10),('[2]NonRes - Report'!$J$10/'[2]NonRes - Report'!$I$22*'[2]NonRes - Report'!$E$10),IF(AND($B18="2-inch",DQ18&gt;'[2]NonRes - Report'!$K$10),('[2]NonRes - Report'!$K$10/'[2]NonRes - Report'!$I$22*'[2]NonRes - Report'!$E$10),IF(AND($B18="3-inch",DQ18&gt;'[2]NonRes - Report'!$L$10),('[2]NonRes - Report'!$L$10/'[2]NonRes - Report'!$I$22*'[2]NonRes - Report'!$E$10),IF(AND($B18="4-inch",DQ18&gt;'[2]NonRes - Report'!$M$10),('[2]NonRes - Report'!$M$10/'[2]NonRes - Report'!$I$22*'[2]NonRes - Report'!$E$10),IF(AND($B18="6-inch",DQ18&gt;'[2]NonRes - Report'!$N$10),('[2]NonRes - Report'!$N$10/'[2]NonRes - Report'!$I$22*'[2]NonRes - Report'!$E$10),AK18/'[2]NonRes - Report'!$I$22*'[2]NonRes - Report'!$E$10)))))))</f>
        <v>7.6499999999999995</v>
      </c>
      <c r="AX18" s="40">
        <f>IF(AND($B18="3/4-inch",DR18&gt;'[2]NonRes - Report'!$G$10),('[2]NonRes - Report'!$G$10/'[2]NonRes - Report'!$I$22*'[2]NonRes - Report'!$E$10),IF(AND($B18="1-inch",DR18&gt;'[2]NonRes - Report'!$I$10),('[2]NonRes - Report'!$I$10/'[2]NonRes - Report'!$I$22*'[2]NonRes - Report'!$E$10),IF(AND($B18="1 1/2-inch",DR18&gt;'[2]NonRes - Report'!$J$10),('[2]NonRes - Report'!$J$10/'[2]NonRes - Report'!$I$22*'[2]NonRes - Report'!$E$10),IF(AND($B18="2-inch",DR18&gt;'[2]NonRes - Report'!$K$10),('[2]NonRes - Report'!$K$10/'[2]NonRes - Report'!$I$22*'[2]NonRes - Report'!$E$10),IF(AND($B18="3-inch",DR18&gt;'[2]NonRes - Report'!$L$10),('[2]NonRes - Report'!$L$10/'[2]NonRes - Report'!$I$22*'[2]NonRes - Report'!$E$10),IF(AND($B18="4-inch",DR18&gt;'[2]NonRes - Report'!$M$10),('[2]NonRes - Report'!$M$10/'[2]NonRes - Report'!$I$22*'[2]NonRes - Report'!$E$10),IF(AND($B18="6-inch",DR18&gt;'[2]NonRes - Report'!$N$10),('[2]NonRes - Report'!$N$10/'[2]NonRes - Report'!$I$22*'[2]NonRes - Report'!$E$10),AL18/'[2]NonRes - Report'!$I$22*'[2]NonRes - Report'!$E$10)))))))</f>
        <v>38.25</v>
      </c>
      <c r="AY18" s="40">
        <f>IF(AND($B18="3/4-inch",DS18&gt;'[2]NonRes - Report'!$G$10),('[2]NonRes - Report'!$G$10/'[2]NonRes - Report'!$I$22*'[2]NonRes - Report'!$E$10),IF(AND($B18="1-inch",DS18&gt;'[2]NonRes - Report'!$I$10),('[2]NonRes - Report'!$I$10/'[2]NonRes - Report'!$I$22*'[2]NonRes - Report'!$E$10),IF(AND($B18="1 1/2-inch",DS18&gt;'[2]NonRes - Report'!$J$10),('[2]NonRes - Report'!$J$10/'[2]NonRes - Report'!$I$22*'[2]NonRes - Report'!$E$10),IF(AND($B18="2-inch",DS18&gt;'[2]NonRes - Report'!$K$10),('[2]NonRes - Report'!$K$10/'[2]NonRes - Report'!$I$22*'[2]NonRes - Report'!$E$10),IF(AND($B18="3-inch",DS18&gt;'[2]NonRes - Report'!$L$10),('[2]NonRes - Report'!$L$10/'[2]NonRes - Report'!$I$22*'[2]NonRes - Report'!$E$10),IF(AND($B18="4-inch",DS18&gt;'[2]NonRes - Report'!$M$10),('[2]NonRes - Report'!$M$10/'[2]NonRes - Report'!$I$22*'[2]NonRes - Report'!$E$10),IF(AND($B18="6-inch",DS18&gt;'[2]NonRes - Report'!$N$10),('[2]NonRes - Report'!$N$10/'[2]NonRes - Report'!$I$22*'[2]NonRes - Report'!$E$10),AM18/'[2]NonRes - Report'!$I$22*'[2]NonRes - Report'!$E$10)))))))</f>
        <v>55.25</v>
      </c>
      <c r="AZ18" s="40">
        <f>IF(AND($B18="3/4-inch",DT18&gt;'[2]NonRes - Report'!$G$10),('[2]NonRes - Report'!$G$10/'[2]NonRes - Report'!$I$22*'[2]NonRes - Report'!$E$10),IF(AND($B18="1-inch",DT18&gt;'[2]NonRes - Report'!$I$10),('[2]NonRes - Report'!$I$10/'[2]NonRes - Report'!$I$22*'[2]NonRes - Report'!$E$10),IF(AND($B18="1 1/2-inch",DT18&gt;'[2]NonRes - Report'!$J$10),('[2]NonRes - Report'!$J$10/'[2]NonRes - Report'!$I$22*'[2]NonRes - Report'!$E$10),IF(AND($B18="2-inch",DT18&gt;'[2]NonRes - Report'!$K$10),('[2]NonRes - Report'!$K$10/'[2]NonRes - Report'!$I$22*'[2]NonRes - Report'!$E$10),IF(AND($B18="3-inch",DT18&gt;'[2]NonRes - Report'!$L$10),('[2]NonRes - Report'!$L$10/'[2]NonRes - Report'!$I$22*'[2]NonRes - Report'!$E$10),IF(AND($B18="4-inch",DT18&gt;'[2]NonRes - Report'!$M$10),('[2]NonRes - Report'!$M$10/'[2]NonRes - Report'!$I$22*'[2]NonRes - Report'!$E$10),IF(AND($B18="6-inch",DT18&gt;'[2]NonRes - Report'!$N$10),('[2]NonRes - Report'!$N$10/'[2]NonRes - Report'!$I$22*'[2]NonRes - Report'!$E$10),AN18/'[2]NonRes - Report'!$I$22*'[2]NonRes - Report'!$E$10)))))))</f>
        <v>55.25</v>
      </c>
      <c r="BA18" s="41">
        <f>IF(AND($B18="3/4-inch",DU18&gt;'[2]NonRes - Report'!$G$10),('[2]NonRes - Report'!$G$10/'[2]NonRes - Report'!$I$22*'[2]NonRes - Report'!$E$10),IF(AND($B18="1-inch",DU18&gt;'[2]NonRes - Report'!$I$10),('[2]NonRes - Report'!$I$10/'[2]NonRes - Report'!$I$22*'[2]NonRes - Report'!$E$10),IF(AND($B18="1 1/2-inch",DU18&gt;'[2]NonRes - Report'!$J$10),('[2]NonRes - Report'!$J$10/'[2]NonRes - Report'!$I$22*'[2]NonRes - Report'!$E$10),IF(AND($B18="2-inch",DU18&gt;'[2]NonRes - Report'!$K$10),('[2]NonRes - Report'!$K$10/'[2]NonRes - Report'!$I$22*'[2]NonRes - Report'!$E$10),IF(AND($B18="3-inch",DU18&gt;'[2]NonRes - Report'!$L$10),('[2]NonRes - Report'!$L$10/'[2]NonRes - Report'!$I$22*'[2]NonRes - Report'!$E$10),IF(AND($B18="4-inch",DU18&gt;'[2]NonRes - Report'!$M$10),('[2]NonRes - Report'!$M$10/'[2]NonRes - Report'!$I$22*'[2]NonRes - Report'!$E$10),IF(AND($B18="6-inch",DU18&gt;'[2]NonRes - Report'!$N$10),('[2]NonRes - Report'!$N$10/'[2]NonRes - Report'!$I$22*'[2]NonRes - Report'!$E$10),AO18/'[2]NonRes - Report'!$I$22*'[2]NonRes - Report'!$E$10)))))))</f>
        <v>0</v>
      </c>
      <c r="BB18" s="38">
        <f>IF(AND($B18="3/4-inch",DJ18&gt;'[2]NonRes - Report'!$G$12),('[2]NonRes - Report'!$G$12-'[2]NonRes - Report'!$G$10),IF(AND($B18="3/4-inch",ABS(DJ18)&gt;'[2]NonRes - Report'!$G$12),-('[2]NonRes - Report'!$G$12-'[2]NonRes - Report'!$G$10),IF(AND($B18="1-inch",DJ18&gt;'[2]NonRes - Report'!$I$12),('[2]NonRes - Report'!$I$12-'[2]NonRes - Report'!$I$10),IF(AND($B18="1-inch",ABS(DJ18)&gt;'[2]NonRes - Report'!$I$12),-('[2]NonRes - Report'!$I$12-'[2]NonRes - Report'!$I$10),IF(AND($B18="1 1/2-inch",DJ18&gt;'[2]NonRes - Report'!$J$12),('[2]NonRes - Report'!$J$12-'[2]NonRes - Report'!$J$10),IF(AND($B18="1 1/2-inch",ABS(DJ18)&gt;'[2]NonRes - Report'!$J$12),-('[2]NonRes - Report'!$J$12-'[2]NonRes - Report'!$J$10),IF(AND($B18="2-inch",DJ18&gt;'[2]NonRes - Report'!$K$12),('[2]NonRes - Report'!$K$12-'[2]NonRes - Report'!$K$10),IF(AND($B18="2-inch",ABS(DJ18)&gt;'[2]NonRes - Report'!$K$12),-('[2]NonRes - Report'!$K$12-'[2]NonRes - Report'!$K$10),IF(AND($B18="3-inch",DJ18&gt;'[2]NonRes - Report'!$L$12),('[2]NonRes - Report'!$L$12-'[2]NonRes - Report'!$L$10),IF(AND($B18="3-inch",ABS(DJ18)&gt;'[2]NonRes - Report'!$L$12),-('[2]NonRes - Report'!$L$12-'[2]NonRes - Report'!$L$10),IF(AND($B18="4-inch",DJ18&gt;'[2]NonRes - Report'!$M$12),('[2]NonRes - Report'!$M$12-'[2]NonRes - Report'!$M$10),IF(AND($B18="4-inch",ABS(DJ18)&gt;'[2]NonRes - Report'!$M$12),-('[2]NonRes - Report'!$M$12-'[2]NonRes - Report'!$M$10),IF(AND($B18="6-inch",DJ18&gt;'[2]NonRes - Report'!$N$12),('[2]NonRes - Report'!$N$12-'[2]NonRes - Report'!$N$10),IF(AND($B18="6-inch",ABS(DJ18)&gt;'[2]NonRes - Report'!$N$12),-('[2]NonRes - Report'!$N$12-'[2]NonRes - Report'!$N$10),IF(DJ18&lt;0,(+DJ18+AD18),(+DJ18-AD18))))))))))))))))</f>
        <v>0</v>
      </c>
      <c r="BC18" s="38">
        <f>IF(AND($B18="3/4-inch",DK18&gt;'[2]NonRes - Report'!$G$12),('[2]NonRes - Report'!$G$12-'[2]NonRes - Report'!$G$10),IF(AND($B18="3/4-inch",ABS(DK18)&gt;'[2]NonRes - Report'!$G$12),-('[2]NonRes - Report'!$G$12-'[2]NonRes - Report'!$G$10),IF(AND($B18="1-inch",DK18&gt;'[2]NonRes - Report'!$I$12),('[2]NonRes - Report'!$I$12-'[2]NonRes - Report'!$I$10),IF(AND($B18="1-inch",ABS(DK18)&gt;'[2]NonRes - Report'!$I$12),-('[2]NonRes - Report'!$I$12-'[2]NonRes - Report'!$I$10),IF(AND($B18="1 1/2-inch",DK18&gt;'[2]NonRes - Report'!$J$12),('[2]NonRes - Report'!$J$12-'[2]NonRes - Report'!$J$10),IF(AND($B18="1 1/2-inch",ABS(DK18)&gt;'[2]NonRes - Report'!$J$12),-('[2]NonRes - Report'!$J$12-'[2]NonRes - Report'!$J$10),IF(AND($B18="2-inch",DK18&gt;'[2]NonRes - Report'!$K$12),('[2]NonRes - Report'!$K$12-'[2]NonRes - Report'!$K$10),IF(AND($B18="2-inch",ABS(DK18)&gt;'[2]NonRes - Report'!$K$12),-('[2]NonRes - Report'!$K$12-'[2]NonRes - Report'!$K$10),IF(AND($B18="3-inch",DK18&gt;'[2]NonRes - Report'!$L$12),('[2]NonRes - Report'!$L$12-'[2]NonRes - Report'!$L$10),IF(AND($B18="3-inch",ABS(DK18)&gt;'[2]NonRes - Report'!$L$12),-('[2]NonRes - Report'!$L$12-'[2]NonRes - Report'!$L$10),IF(AND($B18="4-inch",DK18&gt;'[2]NonRes - Report'!$M$12),('[2]NonRes - Report'!$M$12-'[2]NonRes - Report'!$M$10),IF(AND($B18="4-inch",ABS(DK18)&gt;'[2]NonRes - Report'!$M$12),-('[2]NonRes - Report'!$M$12-'[2]NonRes - Report'!$M$10),IF(AND($B18="6-inch",DK18&gt;'[2]NonRes - Report'!$N$12),('[2]NonRes - Report'!$N$12-'[2]NonRes - Report'!$N$10),IF(AND($B18="6-inch",ABS(DK18)&gt;'[2]NonRes - Report'!$N$12),-('[2]NonRes - Report'!$N$12-'[2]NonRes - Report'!$N$10),IF(DK18&lt;0,(+DK18+AE18),(+DK18-AE18))))))))))))))))</f>
        <v>0</v>
      </c>
      <c r="BD18" s="38">
        <f>IF(AND($B18="3/4-inch",DL18&gt;'[2]NonRes - Report'!$G$12),('[2]NonRes - Report'!$G$12-'[2]NonRes - Report'!$G$10),IF(AND($B18="3/4-inch",ABS(DL18)&gt;'[2]NonRes - Report'!$G$12),-('[2]NonRes - Report'!$G$12-'[2]NonRes - Report'!$G$10),IF(AND($B18="1-inch",DL18&gt;'[2]NonRes - Report'!$I$12),('[2]NonRes - Report'!$I$12-'[2]NonRes - Report'!$I$10),IF(AND($B18="1-inch",ABS(DL18)&gt;'[2]NonRes - Report'!$I$12),-('[2]NonRes - Report'!$I$12-'[2]NonRes - Report'!$I$10),IF(AND($B18="1 1/2-inch",DL18&gt;'[2]NonRes - Report'!$J$12),('[2]NonRes - Report'!$J$12-'[2]NonRes - Report'!$J$10),IF(AND($B18="1 1/2-inch",ABS(DL18)&gt;'[2]NonRes - Report'!$J$12),-('[2]NonRes - Report'!$J$12-'[2]NonRes - Report'!$J$10),IF(AND($B18="2-inch",DL18&gt;'[2]NonRes - Report'!$K$12),('[2]NonRes - Report'!$K$12-'[2]NonRes - Report'!$K$10),IF(AND($B18="2-inch",ABS(DL18)&gt;'[2]NonRes - Report'!$K$12),-('[2]NonRes - Report'!$K$12-'[2]NonRes - Report'!$K$10),IF(AND($B18="3-inch",DL18&gt;'[2]NonRes - Report'!$L$12),('[2]NonRes - Report'!$L$12-'[2]NonRes - Report'!$L$10),IF(AND($B18="3-inch",ABS(DL18)&gt;'[2]NonRes - Report'!$L$12),-('[2]NonRes - Report'!$L$12-'[2]NonRes - Report'!$L$10),IF(AND($B18="4-inch",DL18&gt;'[2]NonRes - Report'!$M$12),('[2]NonRes - Report'!$M$12-'[2]NonRes - Report'!$M$10),IF(AND($B18="4-inch",ABS(DL18)&gt;'[2]NonRes - Report'!$M$12),-('[2]NonRes - Report'!$M$12-'[2]NonRes - Report'!$M$10),IF(AND($B18="6-inch",DL18&gt;'[2]NonRes - Report'!$N$12),('[2]NonRes - Report'!$N$12-'[2]NonRes - Report'!$N$10),IF(AND($B18="6-inch",ABS(DL18)&gt;'[2]NonRes - Report'!$N$12),-('[2]NonRes - Report'!$N$12-'[2]NonRes - Report'!$N$10),IF(DL18&lt;0,(+DL18+AF18),(+DL18-AF18))))))))))))))))</f>
        <v>0</v>
      </c>
      <c r="BE18" s="38">
        <f>IF(AND($B18="3/4-inch",DM18&gt;'[2]NonRes - Report'!$G$12),('[2]NonRes - Report'!$G$12-'[2]NonRes - Report'!$G$10),IF(AND($B18="3/4-inch",ABS(DM18)&gt;'[2]NonRes - Report'!$G$12),-('[2]NonRes - Report'!$G$12-'[2]NonRes - Report'!$G$10),IF(AND($B18="1-inch",DM18&gt;'[2]NonRes - Report'!$I$12),('[2]NonRes - Report'!$I$12-'[2]NonRes - Report'!$I$10),IF(AND($B18="1-inch",ABS(DM18)&gt;'[2]NonRes - Report'!$I$12),-('[2]NonRes - Report'!$I$12-'[2]NonRes - Report'!$I$10),IF(AND($B18="1 1/2-inch",DM18&gt;'[2]NonRes - Report'!$J$12),('[2]NonRes - Report'!$J$12-'[2]NonRes - Report'!$J$10),IF(AND($B18="1 1/2-inch",ABS(DM18)&gt;'[2]NonRes - Report'!$J$12),-('[2]NonRes - Report'!$J$12-'[2]NonRes - Report'!$J$10),IF(AND($B18="2-inch",DM18&gt;'[2]NonRes - Report'!$K$12),('[2]NonRes - Report'!$K$12-'[2]NonRes - Report'!$K$10),IF(AND($B18="2-inch",ABS(DM18)&gt;'[2]NonRes - Report'!$K$12),-('[2]NonRes - Report'!$K$12-'[2]NonRes - Report'!$K$10),IF(AND($B18="3-inch",DM18&gt;'[2]NonRes - Report'!$L$12),('[2]NonRes - Report'!$L$12-'[2]NonRes - Report'!$L$10),IF(AND($B18="3-inch",ABS(DM18)&gt;'[2]NonRes - Report'!$L$12),-('[2]NonRes - Report'!$L$12-'[2]NonRes - Report'!$L$10),IF(AND($B18="4-inch",DM18&gt;'[2]NonRes - Report'!$M$12),('[2]NonRes - Report'!$M$12-'[2]NonRes - Report'!$M$10),IF(AND($B18="4-inch",ABS(DM18)&gt;'[2]NonRes - Report'!$M$12),-('[2]NonRes - Report'!$M$12-'[2]NonRes - Report'!$M$10),IF(AND($B18="6-inch",DM18&gt;'[2]NonRes - Report'!$N$12),('[2]NonRes - Report'!$N$12-'[2]NonRes - Report'!$N$10),IF(AND($B18="6-inch",ABS(DM18)&gt;'[2]NonRes - Report'!$N$12),-('[2]NonRes - Report'!$N$12-'[2]NonRes - Report'!$N$10),IF(DM18&lt;0,(+DM18+AG18),(+DM18-AG18))))))))))))))))</f>
        <v>0</v>
      </c>
      <c r="BF18" s="38">
        <f>IF(AND($B18="3/4-inch",DN18&gt;'[2]NonRes - Report'!$G$12),('[2]NonRes - Report'!$G$12-'[2]NonRes - Report'!$G$10),IF(AND($B18="3/4-inch",ABS(DN18)&gt;'[2]NonRes - Report'!$G$12),-('[2]NonRes - Report'!$G$12-'[2]NonRes - Report'!$G$10),IF(AND($B18="1-inch",DN18&gt;'[2]NonRes - Report'!$I$12),('[2]NonRes - Report'!$I$12-'[2]NonRes - Report'!$I$10),IF(AND($B18="1-inch",ABS(DN18)&gt;'[2]NonRes - Report'!$I$12),-('[2]NonRes - Report'!$I$12-'[2]NonRes - Report'!$I$10),IF(AND($B18="1 1/2-inch",DN18&gt;'[2]NonRes - Report'!$J$12),('[2]NonRes - Report'!$J$12-'[2]NonRes - Report'!$J$10),IF(AND($B18="1 1/2-inch",ABS(DN18)&gt;'[2]NonRes - Report'!$J$12),-('[2]NonRes - Report'!$J$12-'[2]NonRes - Report'!$J$10),IF(AND($B18="2-inch",DN18&gt;'[2]NonRes - Report'!$K$12),('[2]NonRes - Report'!$K$12-'[2]NonRes - Report'!$K$10),IF(AND($B18="2-inch",ABS(DN18)&gt;'[2]NonRes - Report'!$K$12),-('[2]NonRes - Report'!$K$12-'[2]NonRes - Report'!$K$10),IF(AND($B18="3-inch",DN18&gt;'[2]NonRes - Report'!$L$12),('[2]NonRes - Report'!$L$12-'[2]NonRes - Report'!$L$10),IF(AND($B18="3-inch",ABS(DN18)&gt;'[2]NonRes - Report'!$L$12),-('[2]NonRes - Report'!$L$12-'[2]NonRes - Report'!$L$10),IF(AND($B18="4-inch",DN18&gt;'[2]NonRes - Report'!$M$12),('[2]NonRes - Report'!$M$12-'[2]NonRes - Report'!$M$10),IF(AND($B18="4-inch",ABS(DN18)&gt;'[2]NonRes - Report'!$M$12),-('[2]NonRes - Report'!$M$12-'[2]NonRes - Report'!$M$10),IF(AND($B18="6-inch",DN18&gt;'[2]NonRes - Report'!$N$12),('[2]NonRes - Report'!$N$12-'[2]NonRes - Report'!$N$10),IF(AND($B18="6-inch",ABS(DN18)&gt;'[2]NonRes - Report'!$N$12),-('[2]NonRes - Report'!$N$12-'[2]NonRes - Report'!$N$10),IF(DN18&lt;0,(+DN18+AH18),(+DN18-AH18))))))))))))))))</f>
        <v>0</v>
      </c>
      <c r="BG18" s="38">
        <f>IF(AND($B18="3/4-inch",DO18&gt;'[2]NonRes - Report'!$G$12),('[2]NonRes - Report'!$G$12-'[2]NonRes - Report'!$G$10),IF(AND($B18="3/4-inch",ABS(DO18)&gt;'[2]NonRes - Report'!$G$12),-('[2]NonRes - Report'!$G$12-'[2]NonRes - Report'!$G$10),IF(AND($B18="1-inch",DO18&gt;'[2]NonRes - Report'!$I$12),('[2]NonRes - Report'!$I$12-'[2]NonRes - Report'!$I$10),IF(AND($B18="1-inch",ABS(DO18)&gt;'[2]NonRes - Report'!$I$12),-('[2]NonRes - Report'!$I$12-'[2]NonRes - Report'!$I$10),IF(AND($B18="1 1/2-inch",DO18&gt;'[2]NonRes - Report'!$J$12),('[2]NonRes - Report'!$J$12-'[2]NonRes - Report'!$J$10),IF(AND($B18="1 1/2-inch",ABS(DO18)&gt;'[2]NonRes - Report'!$J$12),-('[2]NonRes - Report'!$J$12-'[2]NonRes - Report'!$J$10),IF(AND($B18="2-inch",DO18&gt;'[2]NonRes - Report'!$K$12),('[2]NonRes - Report'!$K$12-'[2]NonRes - Report'!$K$10),IF(AND($B18="2-inch",ABS(DO18)&gt;'[2]NonRes - Report'!$K$12),-('[2]NonRes - Report'!$K$12-'[2]NonRes - Report'!$K$10),IF(AND($B18="3-inch",DO18&gt;'[2]NonRes - Report'!$L$12),('[2]NonRes - Report'!$L$12-'[2]NonRes - Report'!$L$10),IF(AND($B18="3-inch",ABS(DO18)&gt;'[2]NonRes - Report'!$L$12),-('[2]NonRes - Report'!$L$12-'[2]NonRes - Report'!$L$10),IF(AND($B18="4-inch",DO18&gt;'[2]NonRes - Report'!$M$12),('[2]NonRes - Report'!$M$12-'[2]NonRes - Report'!$M$10),IF(AND($B18="4-inch",ABS(DO18)&gt;'[2]NonRes - Report'!$M$12),-('[2]NonRes - Report'!$M$12-'[2]NonRes - Report'!$M$10),IF(AND($B18="6-inch",DO18&gt;'[2]NonRes - Report'!$N$12),('[2]NonRes - Report'!$N$12-'[2]NonRes - Report'!$N$10),IF(AND($B18="6-inch",ABS(DO18)&gt;'[2]NonRes - Report'!$N$12),-('[2]NonRes - Report'!$N$12-'[2]NonRes - Report'!$N$10),IF(DO18&lt;0,(+DO18+AI18),(+DO18-AI18))))))))))))))))</f>
        <v>0</v>
      </c>
      <c r="BH18" s="38">
        <f>IF(AND($B18="3/4-inch",DP18&gt;'[2]NonRes - Report'!$G$12),('[2]NonRes - Report'!$G$12-'[2]NonRes - Report'!$G$10),IF(AND($B18="3/4-inch",ABS(DP18)&gt;'[2]NonRes - Report'!$G$12),-('[2]NonRes - Report'!$G$12-'[2]NonRes - Report'!$G$10),IF(AND($B18="1-inch",DP18&gt;'[2]NonRes - Report'!$I$12),('[2]NonRes - Report'!$I$12-'[2]NonRes - Report'!$I$10),IF(AND($B18="1-inch",ABS(DP18)&gt;'[2]NonRes - Report'!$I$12),-('[2]NonRes - Report'!$I$12-'[2]NonRes - Report'!$I$10),IF(AND($B18="1 1/2-inch",DP18&gt;'[2]NonRes - Report'!$J$12),('[2]NonRes - Report'!$J$12-'[2]NonRes - Report'!$J$10),IF(AND($B18="1 1/2-inch",ABS(DP18)&gt;'[2]NonRes - Report'!$J$12),-('[2]NonRes - Report'!$J$12-'[2]NonRes - Report'!$J$10),IF(AND($B18="2-inch",DP18&gt;'[2]NonRes - Report'!$K$12),('[2]NonRes - Report'!$K$12-'[2]NonRes - Report'!$K$10),IF(AND($B18="2-inch",ABS(DP18)&gt;'[2]NonRes - Report'!$K$12),-('[2]NonRes - Report'!$K$12-'[2]NonRes - Report'!$K$10),IF(AND($B18="3-inch",DP18&gt;'[2]NonRes - Report'!$L$12),('[2]NonRes - Report'!$L$12-'[2]NonRes - Report'!$L$10),IF(AND($B18="3-inch",ABS(DP18)&gt;'[2]NonRes - Report'!$L$12),-('[2]NonRes - Report'!$L$12-'[2]NonRes - Report'!$L$10),IF(AND($B18="4-inch",DP18&gt;'[2]NonRes - Report'!$M$12),('[2]NonRes - Report'!$M$12-'[2]NonRes - Report'!$M$10),IF(AND($B18="4-inch",ABS(DP18)&gt;'[2]NonRes - Report'!$M$12),-('[2]NonRes - Report'!$M$12-'[2]NonRes - Report'!$M$10),IF(AND($B18="6-inch",DP18&gt;'[2]NonRes - Report'!$N$12),('[2]NonRes - Report'!$N$12-'[2]NonRes - Report'!$N$10),IF(AND($B18="6-inch",ABS(DP18)&gt;'[2]NonRes - Report'!$N$12),-('[2]NonRes - Report'!$N$12-'[2]NonRes - Report'!$N$10),IF(DP18&lt;0,(+DP18+AJ18),(+DP18-AJ18))))))))))))))))</f>
        <v>0</v>
      </c>
      <c r="BI18" s="38">
        <f>IF(AND($B18="3/4-inch",DQ18&gt;'[2]NonRes - Report'!$G$12),('[2]NonRes - Report'!$G$12-'[2]NonRes - Report'!$G$10),IF(AND($B18="3/4-inch",ABS(DQ18)&gt;'[2]NonRes - Report'!$G$12),-('[2]NonRes - Report'!$G$12-'[2]NonRes - Report'!$G$10),IF(AND($B18="1-inch",DQ18&gt;'[2]NonRes - Report'!$I$12),('[2]NonRes - Report'!$I$12-'[2]NonRes - Report'!$I$10),IF(AND($B18="1-inch",ABS(DQ18)&gt;'[2]NonRes - Report'!$I$12),-('[2]NonRes - Report'!$I$12-'[2]NonRes - Report'!$I$10),IF(AND($B18="1 1/2-inch",DQ18&gt;'[2]NonRes - Report'!$J$12),('[2]NonRes - Report'!$J$12-'[2]NonRes - Report'!$J$10),IF(AND($B18="1 1/2-inch",ABS(DQ18)&gt;'[2]NonRes - Report'!$J$12),-('[2]NonRes - Report'!$J$12-'[2]NonRes - Report'!$J$10),IF(AND($B18="2-inch",DQ18&gt;'[2]NonRes - Report'!$K$12),('[2]NonRes - Report'!$K$12-'[2]NonRes - Report'!$K$10),IF(AND($B18="2-inch",ABS(DQ18)&gt;'[2]NonRes - Report'!$K$12),-('[2]NonRes - Report'!$K$12-'[2]NonRes - Report'!$K$10),IF(AND($B18="3-inch",DQ18&gt;'[2]NonRes - Report'!$L$12),('[2]NonRes - Report'!$L$12-'[2]NonRes - Report'!$L$10),IF(AND($B18="3-inch",ABS(DQ18)&gt;'[2]NonRes - Report'!$L$12),-('[2]NonRes - Report'!$L$12-'[2]NonRes - Report'!$L$10),IF(AND($B18="4-inch",DQ18&gt;'[2]NonRes - Report'!$M$12),('[2]NonRes - Report'!$M$12-'[2]NonRes - Report'!$M$10),IF(AND($B18="4-inch",ABS(DQ18)&gt;'[2]NonRes - Report'!$M$12),-('[2]NonRes - Report'!$M$12-'[2]NonRes - Report'!$M$10),IF(AND($B18="6-inch",DQ18&gt;'[2]NonRes - Report'!$N$12),('[2]NonRes - Report'!$N$12-'[2]NonRes - Report'!$N$10),IF(AND($B18="6-inch",ABS(DQ18)&gt;'[2]NonRes - Report'!$N$12),-('[2]NonRes - Report'!$N$12-'[2]NonRes - Report'!$N$10),IF(DQ18&lt;0,(+DQ18+AK18),(+DQ18-AK18))))))))))))))))</f>
        <v>0</v>
      </c>
      <c r="BJ18" s="38">
        <f>IF(AND($B18="3/4-inch",DR18&gt;'[2]NonRes - Report'!$G$12),('[2]NonRes - Report'!$G$12-'[2]NonRes - Report'!$G$10),IF(AND($B18="3/4-inch",ABS(DR18)&gt;'[2]NonRes - Report'!$G$12),-('[2]NonRes - Report'!$G$12-'[2]NonRes - Report'!$G$10),IF(AND($B18="1-inch",DR18&gt;'[2]NonRes - Report'!$I$12),('[2]NonRes - Report'!$I$12-'[2]NonRes - Report'!$I$10),IF(AND($B18="1-inch",ABS(DR18)&gt;'[2]NonRes - Report'!$I$12),-('[2]NonRes - Report'!$I$12-'[2]NonRes - Report'!$I$10),IF(AND($B18="1 1/2-inch",DR18&gt;'[2]NonRes - Report'!$J$12),('[2]NonRes - Report'!$J$12-'[2]NonRes - Report'!$J$10),IF(AND($B18="1 1/2-inch",ABS(DR18)&gt;'[2]NonRes - Report'!$J$12),-('[2]NonRes - Report'!$J$12-'[2]NonRes - Report'!$J$10),IF(AND($B18="2-inch",DR18&gt;'[2]NonRes - Report'!$K$12),('[2]NonRes - Report'!$K$12-'[2]NonRes - Report'!$K$10),IF(AND($B18="2-inch",ABS(DR18)&gt;'[2]NonRes - Report'!$K$12),-('[2]NonRes - Report'!$K$12-'[2]NonRes - Report'!$K$10),IF(AND($B18="3-inch",DR18&gt;'[2]NonRes - Report'!$L$12),('[2]NonRes - Report'!$L$12-'[2]NonRes - Report'!$L$10),IF(AND($B18="3-inch",ABS(DR18)&gt;'[2]NonRes - Report'!$L$12),-('[2]NonRes - Report'!$L$12-'[2]NonRes - Report'!$L$10),IF(AND($B18="4-inch",DR18&gt;'[2]NonRes - Report'!$M$12),('[2]NonRes - Report'!$M$12-'[2]NonRes - Report'!$M$10),IF(AND($B18="4-inch",ABS(DR18)&gt;'[2]NonRes - Report'!$M$12),-('[2]NonRes - Report'!$M$12-'[2]NonRes - Report'!$M$10),IF(AND($B18="6-inch",DR18&gt;'[2]NonRes - Report'!$N$12),('[2]NonRes - Report'!$N$12-'[2]NonRes - Report'!$N$10),IF(AND($B18="6-inch",ABS(DR18)&gt;'[2]NonRes - Report'!$N$12),-('[2]NonRes - Report'!$N$12-'[2]NonRes - Report'!$N$10),IF(DR18&lt;0,(+DR18+AL18),(+DR18-AL18))))))))))))))))</f>
        <v>0</v>
      </c>
      <c r="BK18" s="38">
        <f>IF(AND($B18="3/4-inch",DS18&gt;'[2]NonRes - Report'!$G$12),('[2]NonRes - Report'!$G$12-'[2]NonRes - Report'!$G$10),IF(AND($B18="3/4-inch",ABS(DS18)&gt;'[2]NonRes - Report'!$G$12),-('[2]NonRes - Report'!$G$12-'[2]NonRes - Report'!$G$10),IF(AND($B18="1-inch",DS18&gt;'[2]NonRes - Report'!$I$12),('[2]NonRes - Report'!$I$12-'[2]NonRes - Report'!$I$10),IF(AND($B18="1-inch",ABS(DS18)&gt;'[2]NonRes - Report'!$I$12),-('[2]NonRes - Report'!$I$12-'[2]NonRes - Report'!$I$10),IF(AND($B18="1 1/2-inch",DS18&gt;'[2]NonRes - Report'!$J$12),('[2]NonRes - Report'!$J$12-'[2]NonRes - Report'!$J$10),IF(AND($B18="1 1/2-inch",ABS(DS18)&gt;'[2]NonRes - Report'!$J$12),-('[2]NonRes - Report'!$J$12-'[2]NonRes - Report'!$J$10),IF(AND($B18="2-inch",DS18&gt;'[2]NonRes - Report'!$K$12),('[2]NonRes - Report'!$K$12-'[2]NonRes - Report'!$K$10),IF(AND($B18="2-inch",ABS(DS18)&gt;'[2]NonRes - Report'!$K$12),-('[2]NonRes - Report'!$K$12-'[2]NonRes - Report'!$K$10),IF(AND($B18="3-inch",DS18&gt;'[2]NonRes - Report'!$L$12),('[2]NonRes - Report'!$L$12-'[2]NonRes - Report'!$L$10),IF(AND($B18="3-inch",ABS(DS18)&gt;'[2]NonRes - Report'!$L$12),-('[2]NonRes - Report'!$L$12-'[2]NonRes - Report'!$L$10),IF(AND($B18="4-inch",DS18&gt;'[2]NonRes - Report'!$M$12),('[2]NonRes - Report'!$M$12-'[2]NonRes - Report'!$M$10),IF(AND($B18="4-inch",ABS(DS18)&gt;'[2]NonRes - Report'!$M$12),-('[2]NonRes - Report'!$M$12-'[2]NonRes - Report'!$M$10),IF(AND($B18="6-inch",DS18&gt;'[2]NonRes - Report'!$N$12),('[2]NonRes - Report'!$N$12-'[2]NonRes - Report'!$N$10),IF(AND($B18="6-inch",ABS(DS18)&gt;'[2]NonRes - Report'!$N$12),-('[2]NonRes - Report'!$N$12-'[2]NonRes - Report'!$N$10),IF(DS18&lt;0,(+DS18+AM18),(+DS18-AM18))))))))))))))))</f>
        <v>0</v>
      </c>
      <c r="BL18" s="38">
        <f>IF(AND($B18="3/4-inch",DT18&gt;'[2]NonRes - Report'!$G$12),('[2]NonRes - Report'!$G$12-'[2]NonRes - Report'!$G$10),IF(AND($B18="3/4-inch",ABS(DT18)&gt;'[2]NonRes - Report'!$G$12),-('[2]NonRes - Report'!$G$12-'[2]NonRes - Report'!$G$10),IF(AND($B18="1-inch",DT18&gt;'[2]NonRes - Report'!$I$12),('[2]NonRes - Report'!$I$12-'[2]NonRes - Report'!$I$10),IF(AND($B18="1-inch",ABS(DT18)&gt;'[2]NonRes - Report'!$I$12),-('[2]NonRes - Report'!$I$12-'[2]NonRes - Report'!$I$10),IF(AND($B18="1 1/2-inch",DT18&gt;'[2]NonRes - Report'!$J$12),('[2]NonRes - Report'!$J$12-'[2]NonRes - Report'!$J$10),IF(AND($B18="1 1/2-inch",ABS(DT18)&gt;'[2]NonRes - Report'!$J$12),-('[2]NonRes - Report'!$J$12-'[2]NonRes - Report'!$J$10),IF(AND($B18="2-inch",DT18&gt;'[2]NonRes - Report'!$K$12),('[2]NonRes - Report'!$K$12-'[2]NonRes - Report'!$K$10),IF(AND($B18="2-inch",ABS(DT18)&gt;'[2]NonRes - Report'!$K$12),-('[2]NonRes - Report'!$K$12-'[2]NonRes - Report'!$K$10),IF(AND($B18="3-inch",DT18&gt;'[2]NonRes - Report'!$L$12),('[2]NonRes - Report'!$L$12-'[2]NonRes - Report'!$L$10),IF(AND($B18="3-inch",ABS(DT18)&gt;'[2]NonRes - Report'!$L$12),-('[2]NonRes - Report'!$L$12-'[2]NonRes - Report'!$L$10),IF(AND($B18="4-inch",DT18&gt;'[2]NonRes - Report'!$M$12),('[2]NonRes - Report'!$M$12-'[2]NonRes - Report'!$M$10),IF(AND($B18="4-inch",ABS(DT18)&gt;'[2]NonRes - Report'!$M$12),-('[2]NonRes - Report'!$M$12-'[2]NonRes - Report'!$M$10),IF(AND($B18="6-inch",DT18&gt;'[2]NonRes - Report'!$N$12),('[2]NonRes - Report'!$N$12-'[2]NonRes - Report'!$N$10),IF(AND($B18="6-inch",ABS(DT18)&gt;'[2]NonRes - Report'!$N$12),-('[2]NonRes - Report'!$N$12-'[2]NonRes - Report'!$N$10),IF(DT18&lt;0,(+DT18+AN18),(+DT18-AN18))))))))))))))))</f>
        <v>0</v>
      </c>
      <c r="BM18" s="39">
        <f>IF(AND($B18="3/4-inch",DU18&gt;'[2]NonRes - Report'!$G$12),('[2]NonRes - Report'!$G$12-'[2]NonRes - Report'!$G$10),IF(AND($B18="3/4-inch",ABS(DU18)&gt;'[2]NonRes - Report'!$G$12),-('[2]NonRes - Report'!$G$12-'[2]NonRes - Report'!$G$10),IF(AND($B18="1-inch",DU18&gt;'[2]NonRes - Report'!$I$12),('[2]NonRes - Report'!$I$12-'[2]NonRes - Report'!$I$10),IF(AND($B18="1-inch",ABS(DU18)&gt;'[2]NonRes - Report'!$I$12),-('[2]NonRes - Report'!$I$12-'[2]NonRes - Report'!$I$10),IF(AND($B18="1 1/2-inch",DU18&gt;'[2]NonRes - Report'!$J$12),('[2]NonRes - Report'!$J$12-'[2]NonRes - Report'!$J$10),IF(AND($B18="1 1/2-inch",ABS(DU18)&gt;'[2]NonRes - Report'!$J$12),-('[2]NonRes - Report'!$J$12-'[2]NonRes - Report'!$J$10),IF(AND($B18="2-inch",DU18&gt;'[2]NonRes - Report'!$K$12),('[2]NonRes - Report'!$K$12-'[2]NonRes - Report'!$K$10),IF(AND($B18="2-inch",ABS(DU18)&gt;'[2]NonRes - Report'!$K$12),-('[2]NonRes - Report'!$K$12-'[2]NonRes - Report'!$K$10),IF(AND($B18="3-inch",DU18&gt;'[2]NonRes - Report'!$L$12),('[2]NonRes - Report'!$L$12-'[2]NonRes - Report'!$L$10),IF(AND($B18="3-inch",ABS(DU18)&gt;'[2]NonRes - Report'!$L$12),-('[2]NonRes - Report'!$L$12-'[2]NonRes - Report'!$L$10),IF(AND($B18="4-inch",DU18&gt;'[2]NonRes - Report'!$M$12),('[2]NonRes - Report'!$M$12-'[2]NonRes - Report'!$M$10),IF(AND($B18="4-inch",ABS(DU18)&gt;'[2]NonRes - Report'!$M$12),-('[2]NonRes - Report'!$M$12-'[2]NonRes - Report'!$M$10),IF(AND($B18="6-inch",DU18&gt;'[2]NonRes - Report'!$N$12),('[2]NonRes - Report'!$N$12-'[2]NonRes - Report'!$N$10),IF(AND($B18="6-inch",ABS(DU18)&gt;'[2]NonRes - Report'!$N$12),-('[2]NonRes - Report'!$N$12-'[2]NonRes - Report'!$N$10),IF(DU18&lt;0,(+DU18+AO18),(+DU18-AO18))))))))))))))))</f>
        <v>0</v>
      </c>
      <c r="BN18" s="40">
        <f>IF(AND($B18="3/4-inch",DJ18&gt;'[2]NonRes - Report'!$G$12),(('[2]NonRes - Report'!$G$12-'[2]NonRes - Report'!$G$10)/'[2]NonRes - Report'!$I$22*'[2]NonRes - Report'!$E$12),IF(AND($B18="1-inch",DJ18&gt;'[2]NonRes - Report'!$I$12),(('[2]NonRes - Report'!$I$12-'[2]NonRes - Report'!$I$10)/'[2]NonRes - Report'!$I$22*'[2]NonRes - Report'!$E$12),IF(AND($B18="1 1/2-inch",DJ18&gt;'[2]NonRes - Report'!$J$12),(('[2]NonRes - Report'!$J$12-'[2]NonRes - Report'!$J$10)/'[2]NonRes - Report'!$I$22*'[2]NonRes - Report'!$E$12),IF(AND($B18="2-inch",DJ18&gt;'[2]NonRes - Report'!$K$12),(('[2]NonRes - Report'!$K$12-'[2]NonRes - Report'!$K$10)/'[2]NonRes - Report'!$I$22*'[2]NonRes - Report'!$E$12),IF(AND($B18="3-inch",DJ18&gt;'[2]NonRes - Report'!$L$12),(('[2]NonRes - Report'!$L$12-'[2]NonRes - Report'!$L$10)/'[2]NonRes - Report'!$I$22*'[2]NonRes - Report'!$E$12),IF(AND($B18="4-inch",DJ18&gt;'[2]NonRes - Report'!$M$12),(('[2]NonRes - Report'!$M$12-'[2]NonRes - Report'!$M$10)/'[2]NonRes - Report'!$I$22*'[2]NonRes - Report'!$E$12),IF(AND($B18="6-inch",DJ18&gt;'[2]NonRes - Report'!$N$12),(('[2]NonRes - Report'!$N$12-'[2]NonRes - Report'!$N$10)/'[2]NonRes - Report'!$I$22*'[2]NonRes - Report'!$E$12),BB18/'[2]NonRes - Report'!$I$22*'[2]NonRes - Report'!$E$12)))))))</f>
        <v>0</v>
      </c>
      <c r="BO18" s="40">
        <f>IF(AND($B18="3/4-inch",DK18&gt;'[2]NonRes - Report'!$G$12),(('[2]NonRes - Report'!$G$12-'[2]NonRes - Report'!$G$10)/'[2]NonRes - Report'!$I$22*'[2]NonRes - Report'!$E$12),IF(AND($B18="1-inch",DK18&gt;'[2]NonRes - Report'!$I$12),(('[2]NonRes - Report'!$I$12-'[2]NonRes - Report'!$I$10)/'[2]NonRes - Report'!$I$22*'[2]NonRes - Report'!$E$12),IF(AND($B18="1 1/2-inch",DK18&gt;'[2]NonRes - Report'!$J$12),(('[2]NonRes - Report'!$J$12-'[2]NonRes - Report'!$J$10)/'[2]NonRes - Report'!$I$22*'[2]NonRes - Report'!$E$12),IF(AND($B18="2-inch",DK18&gt;'[2]NonRes - Report'!$K$12),(('[2]NonRes - Report'!$K$12-'[2]NonRes - Report'!$K$10)/'[2]NonRes - Report'!$I$22*'[2]NonRes - Report'!$E$12),IF(AND($B18="3-inch",DK18&gt;'[2]NonRes - Report'!$L$12),(('[2]NonRes - Report'!$L$12-'[2]NonRes - Report'!$L$10)/'[2]NonRes - Report'!$I$22*'[2]NonRes - Report'!$E$12),IF(AND($B18="4-inch",DK18&gt;'[2]NonRes - Report'!$M$12),(('[2]NonRes - Report'!$M$12-'[2]NonRes - Report'!$M$10)/'[2]NonRes - Report'!$I$22*'[2]NonRes - Report'!$E$12),IF(AND($B18="6-inch",DK18&gt;'[2]NonRes - Report'!$N$12),(('[2]NonRes - Report'!$N$12-'[2]NonRes - Report'!$N$10)/'[2]NonRes - Report'!$I$22*'[2]NonRes - Report'!$E$12),BC18/'[2]NonRes - Report'!$I$22*'[2]NonRes - Report'!$E$12)))))))</f>
        <v>0</v>
      </c>
      <c r="BP18" s="40">
        <f>IF(AND($B18="3/4-inch",DL18&gt;'[2]NonRes - Report'!$G$12),(('[2]NonRes - Report'!$G$12-'[2]NonRes - Report'!$G$10)/'[2]NonRes - Report'!$I$22*'[2]NonRes - Report'!$E$12),IF(AND($B18="1-inch",DL18&gt;'[2]NonRes - Report'!$I$12),(('[2]NonRes - Report'!$I$12-'[2]NonRes - Report'!$I$10)/'[2]NonRes - Report'!$I$22*'[2]NonRes - Report'!$E$12),IF(AND($B18="1 1/2-inch",DL18&gt;'[2]NonRes - Report'!$J$12),(('[2]NonRes - Report'!$J$12-'[2]NonRes - Report'!$J$10)/'[2]NonRes - Report'!$I$22*'[2]NonRes - Report'!$E$12),IF(AND($B18="2-inch",DL18&gt;'[2]NonRes - Report'!$K$12),(('[2]NonRes - Report'!$K$12-'[2]NonRes - Report'!$K$10)/'[2]NonRes - Report'!$I$22*'[2]NonRes - Report'!$E$12),IF(AND($B18="3-inch",DL18&gt;'[2]NonRes - Report'!$L$12),(('[2]NonRes - Report'!$L$12-'[2]NonRes - Report'!$L$10)/'[2]NonRes - Report'!$I$22*'[2]NonRes - Report'!$E$12),IF(AND($B18="4-inch",DL18&gt;'[2]NonRes - Report'!$M$12),(('[2]NonRes - Report'!$M$12-'[2]NonRes - Report'!$M$10)/'[2]NonRes - Report'!$I$22*'[2]NonRes - Report'!$E$12),IF(AND($B18="6-inch",DL18&gt;'[2]NonRes - Report'!$N$12),(('[2]NonRes - Report'!$N$12-'[2]NonRes - Report'!$N$10)/'[2]NonRes - Report'!$I$22*'[2]NonRes - Report'!$E$12),BD18/'[2]NonRes - Report'!$I$22*'[2]NonRes - Report'!$E$12)))))))</f>
        <v>0</v>
      </c>
      <c r="BQ18" s="40">
        <f>IF(AND($B18="3/4-inch",DM18&gt;'[2]NonRes - Report'!$G$12),(('[2]NonRes - Report'!$G$12-'[2]NonRes - Report'!$G$10)/'[2]NonRes - Report'!$I$22*'[2]NonRes - Report'!$E$12),IF(AND($B18="1-inch",DM18&gt;'[2]NonRes - Report'!$I$12),(('[2]NonRes - Report'!$I$12-'[2]NonRes - Report'!$I$10)/'[2]NonRes - Report'!$I$22*'[2]NonRes - Report'!$E$12),IF(AND($B18="1 1/2-inch",DM18&gt;'[2]NonRes - Report'!$J$12),(('[2]NonRes - Report'!$J$12-'[2]NonRes - Report'!$J$10)/'[2]NonRes - Report'!$I$22*'[2]NonRes - Report'!$E$12),IF(AND($B18="2-inch",DM18&gt;'[2]NonRes - Report'!$K$12),(('[2]NonRes - Report'!$K$12-'[2]NonRes - Report'!$K$10)/'[2]NonRes - Report'!$I$22*'[2]NonRes - Report'!$E$12),IF(AND($B18="3-inch",DM18&gt;'[2]NonRes - Report'!$L$12),(('[2]NonRes - Report'!$L$12-'[2]NonRes - Report'!$L$10)/'[2]NonRes - Report'!$I$22*'[2]NonRes - Report'!$E$12),IF(AND($B18="4-inch",DM18&gt;'[2]NonRes - Report'!$M$12),(('[2]NonRes - Report'!$M$12-'[2]NonRes - Report'!$M$10)/'[2]NonRes - Report'!$I$22*'[2]NonRes - Report'!$E$12),IF(AND($B18="6-inch",DM18&gt;'[2]NonRes - Report'!$N$12),(('[2]NonRes - Report'!$N$12-'[2]NonRes - Report'!$N$10)/'[2]NonRes - Report'!$I$22*'[2]NonRes - Report'!$E$12),BE18/'[2]NonRes - Report'!$I$22*'[2]NonRes - Report'!$E$12)))))))</f>
        <v>0</v>
      </c>
      <c r="BR18" s="40">
        <f>IF(AND($B18="3/4-inch",DN18&gt;'[2]NonRes - Report'!$G$12),(('[2]NonRes - Report'!$G$12-'[2]NonRes - Report'!$G$10)/'[2]NonRes - Report'!$I$22*'[2]NonRes - Report'!$E$12),IF(AND($B18="1-inch",DN18&gt;'[2]NonRes - Report'!$I$12),(('[2]NonRes - Report'!$I$12-'[2]NonRes - Report'!$I$10)/'[2]NonRes - Report'!$I$22*'[2]NonRes - Report'!$E$12),IF(AND($B18="1 1/2-inch",DN18&gt;'[2]NonRes - Report'!$J$12),(('[2]NonRes - Report'!$J$12-'[2]NonRes - Report'!$J$10)/'[2]NonRes - Report'!$I$22*'[2]NonRes - Report'!$E$12),IF(AND($B18="2-inch",DN18&gt;'[2]NonRes - Report'!$K$12),(('[2]NonRes - Report'!$K$12-'[2]NonRes - Report'!$K$10)/'[2]NonRes - Report'!$I$22*'[2]NonRes - Report'!$E$12),IF(AND($B18="3-inch",DN18&gt;'[2]NonRes - Report'!$L$12),(('[2]NonRes - Report'!$L$12-'[2]NonRes - Report'!$L$10)/'[2]NonRes - Report'!$I$22*'[2]NonRes - Report'!$E$12),IF(AND($B18="4-inch",DN18&gt;'[2]NonRes - Report'!$M$12),(('[2]NonRes - Report'!$M$12-'[2]NonRes - Report'!$M$10)/'[2]NonRes - Report'!$I$22*'[2]NonRes - Report'!$E$12),IF(AND($B18="6-inch",DN18&gt;'[2]NonRes - Report'!$N$12),(('[2]NonRes - Report'!$N$12-'[2]NonRes - Report'!$N$10)/'[2]NonRes - Report'!$I$22*'[2]NonRes - Report'!$E$12),BF18/'[2]NonRes - Report'!$I$22*'[2]NonRes - Report'!$E$12)))))))</f>
        <v>0</v>
      </c>
      <c r="BS18" s="40">
        <f>IF(AND($B18="3/4-inch",DO18&gt;'[2]NonRes - Report'!$G$12),(('[2]NonRes - Report'!$G$12-'[2]NonRes - Report'!$G$10)/'[2]NonRes - Report'!$I$22*'[2]NonRes - Report'!$E$12),IF(AND($B18="1-inch",DO18&gt;'[2]NonRes - Report'!$I$12),(('[2]NonRes - Report'!$I$12-'[2]NonRes - Report'!$I$10)/'[2]NonRes - Report'!$I$22*'[2]NonRes - Report'!$E$12),IF(AND($B18="1 1/2-inch",DO18&gt;'[2]NonRes - Report'!$J$12),(('[2]NonRes - Report'!$J$12-'[2]NonRes - Report'!$J$10)/'[2]NonRes - Report'!$I$22*'[2]NonRes - Report'!$E$12),IF(AND($B18="2-inch",DO18&gt;'[2]NonRes - Report'!$K$12),(('[2]NonRes - Report'!$K$12-'[2]NonRes - Report'!$K$10)/'[2]NonRes - Report'!$I$22*'[2]NonRes - Report'!$E$12),IF(AND($B18="3-inch",DO18&gt;'[2]NonRes - Report'!$L$12),(('[2]NonRes - Report'!$L$12-'[2]NonRes - Report'!$L$10)/'[2]NonRes - Report'!$I$22*'[2]NonRes - Report'!$E$12),IF(AND($B18="4-inch",DO18&gt;'[2]NonRes - Report'!$M$12),(('[2]NonRes - Report'!$M$12-'[2]NonRes - Report'!$M$10)/'[2]NonRes - Report'!$I$22*'[2]NonRes - Report'!$E$12),IF(AND($B18="6-inch",DO18&gt;'[2]NonRes - Report'!$N$12),(('[2]NonRes - Report'!$N$12-'[2]NonRes - Report'!$N$10)/'[2]NonRes - Report'!$I$22*'[2]NonRes - Report'!$E$12),BG18/'[2]NonRes - Report'!$I$22*'[2]NonRes - Report'!$E$12)))))))</f>
        <v>0</v>
      </c>
      <c r="BT18" s="40">
        <f>IF(AND($B18="3/4-inch",DP18&gt;'[2]NonRes - Report'!$G$12),(('[2]NonRes - Report'!$G$12-'[2]NonRes - Report'!$G$10)/'[2]NonRes - Report'!$I$22*'[2]NonRes - Report'!$E$12),IF(AND($B18="1-inch",DP18&gt;'[2]NonRes - Report'!$I$12),(('[2]NonRes - Report'!$I$12-'[2]NonRes - Report'!$I$10)/'[2]NonRes - Report'!$I$22*'[2]NonRes - Report'!$E$12),IF(AND($B18="1 1/2-inch",DP18&gt;'[2]NonRes - Report'!$J$12),(('[2]NonRes - Report'!$J$12-'[2]NonRes - Report'!$J$10)/'[2]NonRes - Report'!$I$22*'[2]NonRes - Report'!$E$12),IF(AND($B18="2-inch",DP18&gt;'[2]NonRes - Report'!$K$12),(('[2]NonRes - Report'!$K$12-'[2]NonRes - Report'!$K$10)/'[2]NonRes - Report'!$I$22*'[2]NonRes - Report'!$E$12),IF(AND($B18="3-inch",DP18&gt;'[2]NonRes - Report'!$L$12),(('[2]NonRes - Report'!$L$12-'[2]NonRes - Report'!$L$10)/'[2]NonRes - Report'!$I$22*'[2]NonRes - Report'!$E$12),IF(AND($B18="4-inch",DP18&gt;'[2]NonRes - Report'!$M$12),(('[2]NonRes - Report'!$M$12-'[2]NonRes - Report'!$M$10)/'[2]NonRes - Report'!$I$22*'[2]NonRes - Report'!$E$12),IF(AND($B18="6-inch",DP18&gt;'[2]NonRes - Report'!$N$12),(('[2]NonRes - Report'!$N$12-'[2]NonRes - Report'!$N$10)/'[2]NonRes - Report'!$I$22*'[2]NonRes - Report'!$E$12),BH18/'[2]NonRes - Report'!$I$22*'[2]NonRes - Report'!$E$12)))))))</f>
        <v>0</v>
      </c>
      <c r="BU18" s="40">
        <f>IF(AND($B18="3/4-inch",DQ18&gt;'[2]NonRes - Report'!$G$12),(('[2]NonRes - Report'!$G$12-'[2]NonRes - Report'!$G$10)/'[2]NonRes - Report'!$I$22*'[2]NonRes - Report'!$E$12),IF(AND($B18="1-inch",DQ18&gt;'[2]NonRes - Report'!$I$12),(('[2]NonRes - Report'!$I$12-'[2]NonRes - Report'!$I$10)/'[2]NonRes - Report'!$I$22*'[2]NonRes - Report'!$E$12),IF(AND($B18="1 1/2-inch",DQ18&gt;'[2]NonRes - Report'!$J$12),(('[2]NonRes - Report'!$J$12-'[2]NonRes - Report'!$J$10)/'[2]NonRes - Report'!$I$22*'[2]NonRes - Report'!$E$12),IF(AND($B18="2-inch",DQ18&gt;'[2]NonRes - Report'!$K$12),(('[2]NonRes - Report'!$K$12-'[2]NonRes - Report'!$K$10)/'[2]NonRes - Report'!$I$22*'[2]NonRes - Report'!$E$12),IF(AND($B18="3-inch",DQ18&gt;'[2]NonRes - Report'!$L$12),(('[2]NonRes - Report'!$L$12-'[2]NonRes - Report'!$L$10)/'[2]NonRes - Report'!$I$22*'[2]NonRes - Report'!$E$12),IF(AND($B18="4-inch",DQ18&gt;'[2]NonRes - Report'!$M$12),(('[2]NonRes - Report'!$M$12-'[2]NonRes - Report'!$M$10)/'[2]NonRes - Report'!$I$22*'[2]NonRes - Report'!$E$12),IF(AND($B18="6-inch",DQ18&gt;'[2]NonRes - Report'!$N$12),(('[2]NonRes - Report'!$N$12-'[2]NonRes - Report'!$N$10)/'[2]NonRes - Report'!$I$22*'[2]NonRes - Report'!$E$12),BI18/'[2]NonRes - Report'!$I$22*'[2]NonRes - Report'!$E$12)))))))</f>
        <v>0</v>
      </c>
      <c r="BV18" s="40">
        <f>IF(AND($B18="3/4-inch",DR18&gt;'[2]NonRes - Report'!$G$12),(('[2]NonRes - Report'!$G$12-'[2]NonRes - Report'!$G$10)/'[2]NonRes - Report'!$I$22*'[2]NonRes - Report'!$E$12),IF(AND($B18="1-inch",DR18&gt;'[2]NonRes - Report'!$I$12),(('[2]NonRes - Report'!$I$12-'[2]NonRes - Report'!$I$10)/'[2]NonRes - Report'!$I$22*'[2]NonRes - Report'!$E$12),IF(AND($B18="1 1/2-inch",DR18&gt;'[2]NonRes - Report'!$J$12),(('[2]NonRes - Report'!$J$12-'[2]NonRes - Report'!$J$10)/'[2]NonRes - Report'!$I$22*'[2]NonRes - Report'!$E$12),IF(AND($B18="2-inch",DR18&gt;'[2]NonRes - Report'!$K$12),(('[2]NonRes - Report'!$K$12-'[2]NonRes - Report'!$K$10)/'[2]NonRes - Report'!$I$22*'[2]NonRes - Report'!$E$12),IF(AND($B18="3-inch",DR18&gt;'[2]NonRes - Report'!$L$12),(('[2]NonRes - Report'!$L$12-'[2]NonRes - Report'!$L$10)/'[2]NonRes - Report'!$I$22*'[2]NonRes - Report'!$E$12),IF(AND($B18="4-inch",DR18&gt;'[2]NonRes - Report'!$M$12),(('[2]NonRes - Report'!$M$12-'[2]NonRes - Report'!$M$10)/'[2]NonRes - Report'!$I$22*'[2]NonRes - Report'!$E$12),IF(AND($B18="6-inch",DR18&gt;'[2]NonRes - Report'!$N$12),(('[2]NonRes - Report'!$N$12-'[2]NonRes - Report'!$N$10)/'[2]NonRes - Report'!$I$22*'[2]NonRes - Report'!$E$12),BJ18/'[2]NonRes - Report'!$I$22*'[2]NonRes - Report'!$E$12)))))))</f>
        <v>0</v>
      </c>
      <c r="BW18" s="40">
        <f>IF(AND($B18="3/4-inch",DS18&gt;'[2]NonRes - Report'!$G$12),(('[2]NonRes - Report'!$G$12-'[2]NonRes - Report'!$G$10)/'[2]NonRes - Report'!$I$22*'[2]NonRes - Report'!$E$12),IF(AND($B18="1-inch",DS18&gt;'[2]NonRes - Report'!$I$12),(('[2]NonRes - Report'!$I$12-'[2]NonRes - Report'!$I$10)/'[2]NonRes - Report'!$I$22*'[2]NonRes - Report'!$E$12),IF(AND($B18="1 1/2-inch",DS18&gt;'[2]NonRes - Report'!$J$12),(('[2]NonRes - Report'!$J$12-'[2]NonRes - Report'!$J$10)/'[2]NonRes - Report'!$I$22*'[2]NonRes - Report'!$E$12),IF(AND($B18="2-inch",DS18&gt;'[2]NonRes - Report'!$K$12),(('[2]NonRes - Report'!$K$12-'[2]NonRes - Report'!$K$10)/'[2]NonRes - Report'!$I$22*'[2]NonRes - Report'!$E$12),IF(AND($B18="3-inch",DS18&gt;'[2]NonRes - Report'!$L$12),(('[2]NonRes - Report'!$L$12-'[2]NonRes - Report'!$L$10)/'[2]NonRes - Report'!$I$22*'[2]NonRes - Report'!$E$12),IF(AND($B18="4-inch",DS18&gt;'[2]NonRes - Report'!$M$12),(('[2]NonRes - Report'!$M$12-'[2]NonRes - Report'!$M$10)/'[2]NonRes - Report'!$I$22*'[2]NonRes - Report'!$E$12),IF(AND($B18="6-inch",DS18&gt;'[2]NonRes - Report'!$N$12),(('[2]NonRes - Report'!$N$12-'[2]NonRes - Report'!$N$10)/'[2]NonRes - Report'!$I$22*'[2]NonRes - Report'!$E$12),BK18/'[2]NonRes - Report'!$I$22*'[2]NonRes - Report'!$E$12)))))))</f>
        <v>0</v>
      </c>
      <c r="BX18" s="40">
        <f>IF(AND($B18="3/4-inch",DT18&gt;'[2]NonRes - Report'!$G$12),(('[2]NonRes - Report'!$G$12-'[2]NonRes - Report'!$G$10)/'[2]NonRes - Report'!$I$22*'[2]NonRes - Report'!$E$12),IF(AND($B18="1-inch",DT18&gt;'[2]NonRes - Report'!$I$12),(('[2]NonRes - Report'!$I$12-'[2]NonRes - Report'!$I$10)/'[2]NonRes - Report'!$I$22*'[2]NonRes - Report'!$E$12),IF(AND($B18="1 1/2-inch",DT18&gt;'[2]NonRes - Report'!$J$12),(('[2]NonRes - Report'!$J$12-'[2]NonRes - Report'!$J$10)/'[2]NonRes - Report'!$I$22*'[2]NonRes - Report'!$E$12),IF(AND($B18="2-inch",DT18&gt;'[2]NonRes - Report'!$K$12),(('[2]NonRes - Report'!$K$12-'[2]NonRes - Report'!$K$10)/'[2]NonRes - Report'!$I$22*'[2]NonRes - Report'!$E$12),IF(AND($B18="3-inch",DT18&gt;'[2]NonRes - Report'!$L$12),(('[2]NonRes - Report'!$L$12-'[2]NonRes - Report'!$L$10)/'[2]NonRes - Report'!$I$22*'[2]NonRes - Report'!$E$12),IF(AND($B18="4-inch",DT18&gt;'[2]NonRes - Report'!$M$12),(('[2]NonRes - Report'!$M$12-'[2]NonRes - Report'!$M$10)/'[2]NonRes - Report'!$I$22*'[2]NonRes - Report'!$E$12),IF(AND($B18="6-inch",DT18&gt;'[2]NonRes - Report'!$N$12),(('[2]NonRes - Report'!$N$12-'[2]NonRes - Report'!$N$10)/'[2]NonRes - Report'!$I$22*'[2]NonRes - Report'!$E$12),BL18/'[2]NonRes - Report'!$I$22*'[2]NonRes - Report'!$E$12)))))))</f>
        <v>0</v>
      </c>
      <c r="BY18" s="41">
        <f>IF(AND($B18="3/4-inch",DU18&gt;'[2]NonRes - Report'!$G$12),(('[2]NonRes - Report'!$G$12-'[2]NonRes - Report'!$G$10)/'[2]NonRes - Report'!$I$22*'[2]NonRes - Report'!$E$12),IF(AND($B18="1-inch",DU18&gt;'[2]NonRes - Report'!$I$12),(('[2]NonRes - Report'!$I$12-'[2]NonRes - Report'!$I$10)/'[2]NonRes - Report'!$I$22*'[2]NonRes - Report'!$E$12),IF(AND($B18="1 1/2-inch",DU18&gt;'[2]NonRes - Report'!$J$12),(('[2]NonRes - Report'!$J$12-'[2]NonRes - Report'!$J$10)/'[2]NonRes - Report'!$I$22*'[2]NonRes - Report'!$E$12),IF(AND($B18="2-inch",DU18&gt;'[2]NonRes - Report'!$K$12),(('[2]NonRes - Report'!$K$12-'[2]NonRes - Report'!$K$10)/'[2]NonRes - Report'!$I$22*'[2]NonRes - Report'!$E$12),IF(AND($B18="3-inch",DU18&gt;'[2]NonRes - Report'!$L$12),(('[2]NonRes - Report'!$L$12-'[2]NonRes - Report'!$L$10)/'[2]NonRes - Report'!$I$22*'[2]NonRes - Report'!$E$12),IF(AND($B18="4-inch",DU18&gt;'[2]NonRes - Report'!$M$12),(('[2]NonRes - Report'!$M$12-'[2]NonRes - Report'!$M$10)/'[2]NonRes - Report'!$I$22*'[2]NonRes - Report'!$E$12),IF(AND($B18="6-inch",DU18&gt;'[2]NonRes - Report'!$N$12),(('[2]NonRes - Report'!$N$12-'[2]NonRes - Report'!$N$10)/'[2]NonRes - Report'!$I$22*'[2]NonRes - Report'!$E$12),BM18/'[2]NonRes - Report'!$I$22*'[2]NonRes - Report'!$E$12)))))))</f>
        <v>0</v>
      </c>
      <c r="BZ18" s="38">
        <f>IF(AND($B18="3/4-inch",DJ18&gt;'[2]NonRes - Report'!$G$14),(DJ18-'[2]NonRes - Report'!$G$12),IF(AND($B18="3/4-inch",ABS(DJ18)&gt;'[2]NonRes - Report'!$G$14),(DJ18+'[2]NonRes - Report'!$G$12),IF(AND($B18="1-inch",DJ18&gt;'[2]NonRes - Report'!$I$14),(DJ18-'[2]NonRes - Report'!$I$12),IF(AND($B18="1-inch",ABS(DJ18)&gt;'[2]NonRes - Report'!$I$14),(DJ18+'[2]NonRes - Report'!$I$12),IF(AND($B18="1 1/2-inch",DJ18&gt;'[2]NonRes - Report'!$J$14),(DJ18-'[2]NonRes - Report'!$J$12),IF(AND($B18="1 1/2-inch",ABS(DJ18)&gt;'[2]NonRes - Report'!$J$14),(DJ18+'[2]NonRes - Report'!$J$12),IF(AND($B18="2-inch",DJ18&gt;'[2]NonRes - Report'!$K$14),(DJ18-'[2]NonRes - Report'!$K$12),IF(AND($B18="2-inch",ABS(DJ18)&gt;'[2]NonRes - Report'!$K$14),(DJ18+'[2]NonRes - Report'!$K$12),IF(AND($B18="3-inch",DJ18&gt;'[2]NonRes - Report'!$L$14),(DJ18-'[2]NonRes - Report'!$L$12),IF(AND($B18="3-inch",ABS(DJ18)&gt;'[2]NonRes - Report'!$L$14),(DJ18+'[2]NonRes - Report'!$L$12),IF(AND($B18="4-inch",DJ18&gt;'[2]NonRes - Report'!$M$14),(DJ18-'[2]NonRes - Report'!$M$12),IF(AND($B18="4-inch",ABS(DJ18)&gt;'[2]NonRes - Report'!$M$14),(DJ18+'[2]NonRes - Report'!$M$12),IF(AND($B18="6-inch",DJ18&gt;'[2]NonRes - Report'!$N$14),(DJ18-'[2]NonRes - Report'!$N$12),IF(AND($B18="6-inch",ABS(DJ18)&gt;'[2]NonRes - Report'!$N$14),(DJ18+'[2]NonRes - Report'!$N$12),0))))))))))))))</f>
        <v>0</v>
      </c>
      <c r="CA18" s="38">
        <f>IF(AND($B18="3/4-inch",DK18&gt;'[2]NonRes - Report'!$G$14),(DK18-'[2]NonRes - Report'!$G$12),IF(AND($B18="3/4-inch",ABS(DK18)&gt;'[2]NonRes - Report'!$G$14),(DK18+'[2]NonRes - Report'!$G$12),IF(AND($B18="1-inch",DK18&gt;'[2]NonRes - Report'!$I$14),(DK18-'[2]NonRes - Report'!$I$12),IF(AND($B18="1-inch",ABS(DK18)&gt;'[2]NonRes - Report'!$I$14),(DK18+'[2]NonRes - Report'!$I$12),IF(AND($B18="1 1/2-inch",DK18&gt;'[2]NonRes - Report'!$J$14),(DK18-'[2]NonRes - Report'!$J$12),IF(AND($B18="1 1/2-inch",ABS(DK18)&gt;'[2]NonRes - Report'!$J$14),(DK18+'[2]NonRes - Report'!$J$12),IF(AND($B18="2-inch",DK18&gt;'[2]NonRes - Report'!$K$14),(DK18-'[2]NonRes - Report'!$K$12),IF(AND($B18="2-inch",ABS(DK18)&gt;'[2]NonRes - Report'!$K$14),(DK18+'[2]NonRes - Report'!$K$12),IF(AND($B18="3-inch",DK18&gt;'[2]NonRes - Report'!$L$14),(DK18-'[2]NonRes - Report'!$L$12),IF(AND($B18="3-inch",ABS(DK18)&gt;'[2]NonRes - Report'!$L$14),(DK18+'[2]NonRes - Report'!$L$12),IF(AND($B18="4-inch",DK18&gt;'[2]NonRes - Report'!$M$14),(DK18-'[2]NonRes - Report'!$M$12),IF(AND($B18="4-inch",ABS(DK18)&gt;'[2]NonRes - Report'!$M$14),(DK18+'[2]NonRes - Report'!$M$12),IF(AND($B18="6-inch",DK18&gt;'[2]NonRes - Report'!$N$14),(DK18-'[2]NonRes - Report'!$N$12),IF(AND($B18="6-inch",ABS(DK18)&gt;'[2]NonRes - Report'!$N$14),(DK18+'[2]NonRes - Report'!$N$12),0))))))))))))))</f>
        <v>0</v>
      </c>
      <c r="CB18" s="38">
        <f>IF(AND($B18="3/4-inch",DL18&gt;'[2]NonRes - Report'!$G$14),(DL18-'[2]NonRes - Report'!$G$12),IF(AND($B18="3/4-inch",ABS(DL18)&gt;'[2]NonRes - Report'!$G$14),(DL18+'[2]NonRes - Report'!$G$12),IF(AND($B18="1-inch",DL18&gt;'[2]NonRes - Report'!$I$14),(DL18-'[2]NonRes - Report'!$I$12),IF(AND($B18="1-inch",ABS(DL18)&gt;'[2]NonRes - Report'!$I$14),(DL18+'[2]NonRes - Report'!$I$12),IF(AND($B18="1 1/2-inch",DL18&gt;'[2]NonRes - Report'!$J$14),(DL18-'[2]NonRes - Report'!$J$12),IF(AND($B18="1 1/2-inch",ABS(DL18)&gt;'[2]NonRes - Report'!$J$14),(DL18+'[2]NonRes - Report'!$J$12),IF(AND($B18="2-inch",DL18&gt;'[2]NonRes - Report'!$K$14),(DL18-'[2]NonRes - Report'!$K$12),IF(AND($B18="2-inch",ABS(DL18)&gt;'[2]NonRes - Report'!$K$14),(DL18+'[2]NonRes - Report'!$K$12),IF(AND($B18="3-inch",DL18&gt;'[2]NonRes - Report'!$L$14),(DL18-'[2]NonRes - Report'!$L$12),IF(AND($B18="3-inch",ABS(DL18)&gt;'[2]NonRes - Report'!$L$14),(DL18+'[2]NonRes - Report'!$L$12),IF(AND($B18="4-inch",DL18&gt;'[2]NonRes - Report'!$M$14),(DL18-'[2]NonRes - Report'!$M$12),IF(AND($B18="4-inch",ABS(DL18)&gt;'[2]NonRes - Report'!$M$14),(DL18+'[2]NonRes - Report'!$M$12),IF(AND($B18="6-inch",DL18&gt;'[2]NonRes - Report'!$N$14),(DL18-'[2]NonRes - Report'!$N$12),IF(AND($B18="6-inch",ABS(DL18)&gt;'[2]NonRes - Report'!$N$14),(DL18+'[2]NonRes - Report'!$N$12),0))))))))))))))</f>
        <v>0</v>
      </c>
      <c r="CC18" s="38">
        <f>IF(AND($B18="3/4-inch",DM18&gt;'[2]NonRes - Report'!$G$14),(DM18-'[2]NonRes - Report'!$G$12),IF(AND($B18="3/4-inch",ABS(DM18)&gt;'[2]NonRes - Report'!$G$14),(DM18+'[2]NonRes - Report'!$G$12),IF(AND($B18="1-inch",DM18&gt;'[2]NonRes - Report'!$I$14),(DM18-'[2]NonRes - Report'!$I$12),IF(AND($B18="1-inch",ABS(DM18)&gt;'[2]NonRes - Report'!$I$14),(DM18+'[2]NonRes - Report'!$I$12),IF(AND($B18="1 1/2-inch",DM18&gt;'[2]NonRes - Report'!$J$14),(DM18-'[2]NonRes - Report'!$J$12),IF(AND($B18="1 1/2-inch",ABS(DM18)&gt;'[2]NonRes - Report'!$J$14),(DM18+'[2]NonRes - Report'!$J$12),IF(AND($B18="2-inch",DM18&gt;'[2]NonRes - Report'!$K$14),(DM18-'[2]NonRes - Report'!$K$12),IF(AND($B18="2-inch",ABS(DM18)&gt;'[2]NonRes - Report'!$K$14),(DM18+'[2]NonRes - Report'!$K$12),IF(AND($B18="3-inch",DM18&gt;'[2]NonRes - Report'!$L$14),(DM18-'[2]NonRes - Report'!$L$12),IF(AND($B18="3-inch",ABS(DM18)&gt;'[2]NonRes - Report'!$L$14),(DM18+'[2]NonRes - Report'!$L$12),IF(AND($B18="4-inch",DM18&gt;'[2]NonRes - Report'!$M$14),(DM18-'[2]NonRes - Report'!$M$12),IF(AND($B18="4-inch",ABS(DM18)&gt;'[2]NonRes - Report'!$M$14),(DM18+'[2]NonRes - Report'!$M$12),IF(AND($B18="6-inch",DM18&gt;'[2]NonRes - Report'!$N$14),(DM18-'[2]NonRes - Report'!$N$12),IF(AND($B18="6-inch",ABS(DM18)&gt;'[2]NonRes - Report'!$N$14),(DM18+'[2]NonRes - Report'!$N$12),0))))))))))))))</f>
        <v>0</v>
      </c>
      <c r="CD18" s="38">
        <f>IF(AND($B18="3/4-inch",DN18&gt;'[2]NonRes - Report'!$G$14),(DN18-'[2]NonRes - Report'!$G$12),IF(AND($B18="3/4-inch",ABS(DN18)&gt;'[2]NonRes - Report'!$G$14),(DN18+'[2]NonRes - Report'!$G$12),IF(AND($B18="1-inch",DN18&gt;'[2]NonRes - Report'!$I$14),(DN18-'[2]NonRes - Report'!$I$12),IF(AND($B18="1-inch",ABS(DN18)&gt;'[2]NonRes - Report'!$I$14),(DN18+'[2]NonRes - Report'!$I$12),IF(AND($B18="1 1/2-inch",DN18&gt;'[2]NonRes - Report'!$J$14),(DN18-'[2]NonRes - Report'!$J$12),IF(AND($B18="1 1/2-inch",ABS(DN18)&gt;'[2]NonRes - Report'!$J$14),(DN18+'[2]NonRes - Report'!$J$12),IF(AND($B18="2-inch",DN18&gt;'[2]NonRes - Report'!$K$14),(DN18-'[2]NonRes - Report'!$K$12),IF(AND($B18="2-inch",ABS(DN18)&gt;'[2]NonRes - Report'!$K$14),(DN18+'[2]NonRes - Report'!$K$12),IF(AND($B18="3-inch",DN18&gt;'[2]NonRes - Report'!$L$14),(DN18-'[2]NonRes - Report'!$L$12),IF(AND($B18="3-inch",ABS(DN18)&gt;'[2]NonRes - Report'!$L$14),(DN18+'[2]NonRes - Report'!$L$12),IF(AND($B18="4-inch",DN18&gt;'[2]NonRes - Report'!$M$14),(DN18-'[2]NonRes - Report'!$M$12),IF(AND($B18="4-inch",ABS(DN18)&gt;'[2]NonRes - Report'!$M$14),(DN18+'[2]NonRes - Report'!$M$12),IF(AND($B18="6-inch",DN18&gt;'[2]NonRes - Report'!$N$14),(DN18-'[2]NonRes - Report'!$N$12),IF(AND($B18="6-inch",ABS(DN18)&gt;'[2]NonRes - Report'!$N$14),(DN18+'[2]NonRes - Report'!$N$12),0))))))))))))))</f>
        <v>0</v>
      </c>
      <c r="CE18" s="38">
        <f>IF(AND($B18="3/4-inch",DO18&gt;'[2]NonRes - Report'!$G$14),(DO18-'[2]NonRes - Report'!$G$12),IF(AND($B18="3/4-inch",ABS(DO18)&gt;'[2]NonRes - Report'!$G$14),(DO18+'[2]NonRes - Report'!$G$12),IF(AND($B18="1-inch",DO18&gt;'[2]NonRes - Report'!$I$14),(DO18-'[2]NonRes - Report'!$I$12),IF(AND($B18="1-inch",ABS(DO18)&gt;'[2]NonRes - Report'!$I$14),(DO18+'[2]NonRes - Report'!$I$12),IF(AND($B18="1 1/2-inch",DO18&gt;'[2]NonRes - Report'!$J$14),(DO18-'[2]NonRes - Report'!$J$12),IF(AND($B18="1 1/2-inch",ABS(DO18)&gt;'[2]NonRes - Report'!$J$14),(DO18+'[2]NonRes - Report'!$J$12),IF(AND($B18="2-inch",DO18&gt;'[2]NonRes - Report'!$K$14),(DO18-'[2]NonRes - Report'!$K$12),IF(AND($B18="2-inch",ABS(DO18)&gt;'[2]NonRes - Report'!$K$14),(DO18+'[2]NonRes - Report'!$K$12),IF(AND($B18="3-inch",DO18&gt;'[2]NonRes - Report'!$L$14),(DO18-'[2]NonRes - Report'!$L$12),IF(AND($B18="3-inch",ABS(DO18)&gt;'[2]NonRes - Report'!$L$14),(DO18+'[2]NonRes - Report'!$L$12),IF(AND($B18="4-inch",DO18&gt;'[2]NonRes - Report'!$M$14),(DO18-'[2]NonRes - Report'!$M$12),IF(AND($B18="4-inch",ABS(DO18)&gt;'[2]NonRes - Report'!$M$14),(DO18+'[2]NonRes - Report'!$M$12),IF(AND($B18="6-inch",DO18&gt;'[2]NonRes - Report'!$N$14),(DO18-'[2]NonRes - Report'!$N$12),IF(AND($B18="6-inch",ABS(DO18)&gt;'[2]NonRes - Report'!$N$14),(DO18+'[2]NonRes - Report'!$N$12),0))))))))))))))</f>
        <v>0</v>
      </c>
      <c r="CF18" s="38">
        <f>IF(AND($B18="3/4-inch",DP18&gt;'[2]NonRes - Report'!$G$14),(DP18-'[2]NonRes - Report'!$G$12),IF(AND($B18="3/4-inch",ABS(DP18)&gt;'[2]NonRes - Report'!$G$14),(DP18+'[2]NonRes - Report'!$G$12),IF(AND($B18="1-inch",DP18&gt;'[2]NonRes - Report'!$I$14),(DP18-'[2]NonRes - Report'!$I$12),IF(AND($B18="1-inch",ABS(DP18)&gt;'[2]NonRes - Report'!$I$14),(DP18+'[2]NonRes - Report'!$I$12),IF(AND($B18="1 1/2-inch",DP18&gt;'[2]NonRes - Report'!$J$14),(DP18-'[2]NonRes - Report'!$J$12),IF(AND($B18="1 1/2-inch",ABS(DP18)&gt;'[2]NonRes - Report'!$J$14),(DP18+'[2]NonRes - Report'!$J$12),IF(AND($B18="2-inch",DP18&gt;'[2]NonRes - Report'!$K$14),(DP18-'[2]NonRes - Report'!$K$12),IF(AND($B18="2-inch",ABS(DP18)&gt;'[2]NonRes - Report'!$K$14),(DP18+'[2]NonRes - Report'!$K$12),IF(AND($B18="3-inch",DP18&gt;'[2]NonRes - Report'!$L$14),(DP18-'[2]NonRes - Report'!$L$12),IF(AND($B18="3-inch",ABS(DP18)&gt;'[2]NonRes - Report'!$L$14),(DP18+'[2]NonRes - Report'!$L$12),IF(AND($B18="4-inch",DP18&gt;'[2]NonRes - Report'!$M$14),(DP18-'[2]NonRes - Report'!$M$12),IF(AND($B18="4-inch",ABS(DP18)&gt;'[2]NonRes - Report'!$M$14),(DP18+'[2]NonRes - Report'!$M$12),IF(AND($B18="6-inch",DP18&gt;'[2]NonRes - Report'!$N$14),(DP18-'[2]NonRes - Report'!$N$12),IF(AND($B18="6-inch",ABS(DP18)&gt;'[2]NonRes - Report'!$N$14),(DP18+'[2]NonRes - Report'!$N$12),0))))))))))))))</f>
        <v>0</v>
      </c>
      <c r="CG18" s="38">
        <f>IF(AND($B18="3/4-inch",DQ18&gt;'[2]NonRes - Report'!$G$14),(DQ18-'[2]NonRes - Report'!$G$12),IF(AND($B18="3/4-inch",ABS(DQ18)&gt;'[2]NonRes - Report'!$G$14),(DQ18+'[2]NonRes - Report'!$G$12),IF(AND($B18="1-inch",DQ18&gt;'[2]NonRes - Report'!$I$14),(DQ18-'[2]NonRes - Report'!$I$12),IF(AND($B18="1-inch",ABS(DQ18)&gt;'[2]NonRes - Report'!$I$14),(DQ18+'[2]NonRes - Report'!$I$12),IF(AND($B18="1 1/2-inch",DQ18&gt;'[2]NonRes - Report'!$J$14),(DQ18-'[2]NonRes - Report'!$J$12),IF(AND($B18="1 1/2-inch",ABS(DQ18)&gt;'[2]NonRes - Report'!$J$14),(DQ18+'[2]NonRes - Report'!$J$12),IF(AND($B18="2-inch",DQ18&gt;'[2]NonRes - Report'!$K$14),(DQ18-'[2]NonRes - Report'!$K$12),IF(AND($B18="2-inch",ABS(DQ18)&gt;'[2]NonRes - Report'!$K$14),(DQ18+'[2]NonRes - Report'!$K$12),IF(AND($B18="3-inch",DQ18&gt;'[2]NonRes - Report'!$L$14),(DQ18-'[2]NonRes - Report'!$L$12),IF(AND($B18="3-inch",ABS(DQ18)&gt;'[2]NonRes - Report'!$L$14),(DQ18+'[2]NonRes - Report'!$L$12),IF(AND($B18="4-inch",DQ18&gt;'[2]NonRes - Report'!$M$14),(DQ18-'[2]NonRes - Report'!$M$12),IF(AND($B18="4-inch",ABS(DQ18)&gt;'[2]NonRes - Report'!$M$14),(DQ18+'[2]NonRes - Report'!$M$12),IF(AND($B18="6-inch",DQ18&gt;'[2]NonRes - Report'!$N$14),(DQ18-'[2]NonRes - Report'!$N$12),IF(AND($B18="6-inch",ABS(DQ18)&gt;'[2]NonRes - Report'!$N$14),(DQ18+'[2]NonRes - Report'!$N$12),0))))))))))))))</f>
        <v>0</v>
      </c>
      <c r="CH18" s="38">
        <f>IF(AND($B18="3/4-inch",DR18&gt;'[2]NonRes - Report'!$G$14),(DR18-'[2]NonRes - Report'!$G$12),IF(AND($B18="3/4-inch",ABS(DR18)&gt;'[2]NonRes - Report'!$G$14),(DR18+'[2]NonRes - Report'!$G$12),IF(AND($B18="1-inch",DR18&gt;'[2]NonRes - Report'!$I$14),(DR18-'[2]NonRes - Report'!$I$12),IF(AND($B18="1-inch",ABS(DR18)&gt;'[2]NonRes - Report'!$I$14),(DR18+'[2]NonRes - Report'!$I$12),IF(AND($B18="1 1/2-inch",DR18&gt;'[2]NonRes - Report'!$J$14),(DR18-'[2]NonRes - Report'!$J$12),IF(AND($B18="1 1/2-inch",ABS(DR18)&gt;'[2]NonRes - Report'!$J$14),(DR18+'[2]NonRes - Report'!$J$12),IF(AND($B18="2-inch",DR18&gt;'[2]NonRes - Report'!$K$14),(DR18-'[2]NonRes - Report'!$K$12),IF(AND($B18="2-inch",ABS(DR18)&gt;'[2]NonRes - Report'!$K$14),(DR18+'[2]NonRes - Report'!$K$12),IF(AND($B18="3-inch",DR18&gt;'[2]NonRes - Report'!$L$14),(DR18-'[2]NonRes - Report'!$L$12),IF(AND($B18="3-inch",ABS(DR18)&gt;'[2]NonRes - Report'!$L$14),(DR18+'[2]NonRes - Report'!$L$12),IF(AND($B18="4-inch",DR18&gt;'[2]NonRes - Report'!$M$14),(DR18-'[2]NonRes - Report'!$M$12),IF(AND($B18="4-inch",ABS(DR18)&gt;'[2]NonRes - Report'!$M$14),(DR18+'[2]NonRes - Report'!$M$12),IF(AND($B18="6-inch",DR18&gt;'[2]NonRes - Report'!$N$14),(DR18-'[2]NonRes - Report'!$N$12),IF(AND($B18="6-inch",ABS(DR18)&gt;'[2]NonRes - Report'!$N$14),(DR18+'[2]NonRes - Report'!$N$12),0))))))))))))))</f>
        <v>0</v>
      </c>
      <c r="CI18" s="38">
        <f>IF(AND($B18="3/4-inch",DS18&gt;'[2]NonRes - Report'!$G$14),(DS18-'[2]NonRes - Report'!$G$12),IF(AND($B18="3/4-inch",ABS(DS18)&gt;'[2]NonRes - Report'!$G$14),(DS18+'[2]NonRes - Report'!$G$12),IF(AND($B18="1-inch",DS18&gt;'[2]NonRes - Report'!$I$14),(DS18-'[2]NonRes - Report'!$I$12),IF(AND($B18="1-inch",ABS(DS18)&gt;'[2]NonRes - Report'!$I$14),(DS18+'[2]NonRes - Report'!$I$12),IF(AND($B18="1 1/2-inch",DS18&gt;'[2]NonRes - Report'!$J$14),(DS18-'[2]NonRes - Report'!$J$12),IF(AND($B18="1 1/2-inch",ABS(DS18)&gt;'[2]NonRes - Report'!$J$14),(DS18+'[2]NonRes - Report'!$J$12),IF(AND($B18="2-inch",DS18&gt;'[2]NonRes - Report'!$K$14),(DS18-'[2]NonRes - Report'!$K$12),IF(AND($B18="2-inch",ABS(DS18)&gt;'[2]NonRes - Report'!$K$14),(DS18+'[2]NonRes - Report'!$K$12),IF(AND($B18="3-inch",DS18&gt;'[2]NonRes - Report'!$L$14),(DS18-'[2]NonRes - Report'!$L$12),IF(AND($B18="3-inch",ABS(DS18)&gt;'[2]NonRes - Report'!$L$14),(DS18+'[2]NonRes - Report'!$L$12),IF(AND($B18="4-inch",DS18&gt;'[2]NonRes - Report'!$M$14),(DS18-'[2]NonRes - Report'!$M$12),IF(AND($B18="4-inch",ABS(DS18)&gt;'[2]NonRes - Report'!$M$14),(DS18+'[2]NonRes - Report'!$M$12),IF(AND($B18="6-inch",DS18&gt;'[2]NonRes - Report'!$N$14),(DS18-'[2]NonRes - Report'!$N$12),IF(AND($B18="6-inch",ABS(DS18)&gt;'[2]NonRes - Report'!$N$14),(DS18+'[2]NonRes - Report'!$N$12),0))))))))))))))</f>
        <v>0</v>
      </c>
      <c r="CJ18" s="38">
        <f>IF(AND($B18="3/4-inch",DT18&gt;'[2]NonRes - Report'!$G$14),(DT18-'[2]NonRes - Report'!$G$12),IF(AND($B18="3/4-inch",ABS(DT18)&gt;'[2]NonRes - Report'!$G$14),(DT18+'[2]NonRes - Report'!$G$12),IF(AND($B18="1-inch",DT18&gt;'[2]NonRes - Report'!$I$14),(DT18-'[2]NonRes - Report'!$I$12),IF(AND($B18="1-inch",ABS(DT18)&gt;'[2]NonRes - Report'!$I$14),(DT18+'[2]NonRes - Report'!$I$12),IF(AND($B18="1 1/2-inch",DT18&gt;'[2]NonRes - Report'!$J$14),(DT18-'[2]NonRes - Report'!$J$12),IF(AND($B18="1 1/2-inch",ABS(DT18)&gt;'[2]NonRes - Report'!$J$14),(DT18+'[2]NonRes - Report'!$J$12),IF(AND($B18="2-inch",DT18&gt;'[2]NonRes - Report'!$K$14),(DT18-'[2]NonRes - Report'!$K$12),IF(AND($B18="2-inch",ABS(DT18)&gt;'[2]NonRes - Report'!$K$14),(DT18+'[2]NonRes - Report'!$K$12),IF(AND($B18="3-inch",DT18&gt;'[2]NonRes - Report'!$L$14),(DT18-'[2]NonRes - Report'!$L$12),IF(AND($B18="3-inch",ABS(DT18)&gt;'[2]NonRes - Report'!$L$14),(DT18+'[2]NonRes - Report'!$L$12),IF(AND($B18="4-inch",DT18&gt;'[2]NonRes - Report'!$M$14),(DT18-'[2]NonRes - Report'!$M$12),IF(AND($B18="4-inch",ABS(DT18)&gt;'[2]NonRes - Report'!$M$14),(DT18+'[2]NonRes - Report'!$M$12),IF(AND($B18="6-inch",DT18&gt;'[2]NonRes - Report'!$N$14),(DT18-'[2]NonRes - Report'!$N$12),IF(AND($B18="6-inch",ABS(DT18)&gt;'[2]NonRes - Report'!$N$14),(DT18+'[2]NonRes - Report'!$N$12),0))))))))))))))</f>
        <v>0</v>
      </c>
      <c r="CK18" s="39">
        <f>IF(AND($B18="3/4-inch",DU18&gt;'[2]NonRes - Report'!$G$14),(DU18-'[2]NonRes - Report'!$G$12),IF(AND($B18="3/4-inch",ABS(DU18)&gt;'[2]NonRes - Report'!$G$14),(DU18+'[2]NonRes - Report'!$G$12),IF(AND($B18="1-inch",DU18&gt;'[2]NonRes - Report'!$I$14),(DU18-'[2]NonRes - Report'!$I$12),IF(AND($B18="1-inch",ABS(DU18)&gt;'[2]NonRes - Report'!$I$14),(DU18+'[2]NonRes - Report'!$I$12),IF(AND($B18="1 1/2-inch",DU18&gt;'[2]NonRes - Report'!$J$14),(DU18-'[2]NonRes - Report'!$J$12),IF(AND($B18="1 1/2-inch",ABS(DU18)&gt;'[2]NonRes - Report'!$J$14),(DU18+'[2]NonRes - Report'!$J$12),IF(AND($B18="2-inch",DU18&gt;'[2]NonRes - Report'!$K$14),(DU18-'[2]NonRes - Report'!$K$12),IF(AND($B18="2-inch",ABS(DU18)&gt;'[2]NonRes - Report'!$K$14),(DU18+'[2]NonRes - Report'!$K$12),IF(AND($B18="3-inch",DU18&gt;'[2]NonRes - Report'!$L$14),(DU18-'[2]NonRes - Report'!$L$12),IF(AND($B18="3-inch",ABS(DU18)&gt;'[2]NonRes - Report'!$L$14),(DU18+'[2]NonRes - Report'!$L$12),IF(AND($B18="4-inch",DU18&gt;'[2]NonRes - Report'!$M$14),(DU18-'[2]NonRes - Report'!$M$12),IF(AND($B18="4-inch",ABS(DU18)&gt;'[2]NonRes - Report'!$M$14),(DU18+'[2]NonRes - Report'!$M$12),IF(AND($B18="6-inch",DU18&gt;'[2]NonRes - Report'!$N$14),(DU18-'[2]NonRes - Report'!$N$12),IF(AND($B18="6-inch",ABS(DU18)&gt;'[2]NonRes - Report'!$N$14),(DU18+'[2]NonRes - Report'!$N$12),0))))))))))))))</f>
        <v>0</v>
      </c>
      <c r="CL18" s="40">
        <f>IF(AND(BZ18&lt;1, ABS(BZ18)&lt;1),0,BZ18/'[2]NonRes - Report'!$I$22*'[2]NonRes - Report'!$E$14)</f>
        <v>0</v>
      </c>
      <c r="CM18" s="40">
        <f>IF(AND(CA18&lt;1, ABS(CA18)&lt;1),0,CA18/'[2]NonRes - Report'!$I$22*'[2]NonRes - Report'!$E$14)</f>
        <v>0</v>
      </c>
      <c r="CN18" s="40">
        <f>IF(AND(CB18&lt;1, ABS(CB18)&lt;1),0,CB18/'[2]NonRes - Report'!$I$22*'[2]NonRes - Report'!$E$14)</f>
        <v>0</v>
      </c>
      <c r="CO18" s="40">
        <f>IF(AND(CC18&lt;1, ABS(CC18)&lt;1),0,CC18/'[2]NonRes - Report'!$I$22*'[2]NonRes - Report'!$E$14)</f>
        <v>0</v>
      </c>
      <c r="CP18" s="40">
        <f>IF(AND(CD18&lt;1, ABS(CD18)&lt;1),0,CD18/'[2]NonRes - Report'!$I$22*'[2]NonRes - Report'!$E$14)</f>
        <v>0</v>
      </c>
      <c r="CQ18" s="40">
        <f>IF(AND(CE18&lt;1, ABS(CE18)&lt;1),0,CE18/'[2]NonRes - Report'!$I$22*'[2]NonRes - Report'!$E$14)</f>
        <v>0</v>
      </c>
      <c r="CR18" s="40">
        <f>IF(AND(CF18&lt;1, ABS(CF18)&lt;1),0,CF18/'[2]NonRes - Report'!$I$22*'[2]NonRes - Report'!$E$14)</f>
        <v>0</v>
      </c>
      <c r="CS18" s="40">
        <f>IF(AND(CG18&lt;1, ABS(CG18)&lt;1),0,CG18/'[2]NonRes - Report'!$I$22*'[2]NonRes - Report'!$E$14)</f>
        <v>0</v>
      </c>
      <c r="CT18" s="40">
        <f>IF(AND(CH18&lt;1, ABS(CH18)&lt;1),0,CH18/'[2]NonRes - Report'!$I$22*'[2]NonRes - Report'!$E$14)</f>
        <v>0</v>
      </c>
      <c r="CU18" s="40">
        <f>IF(AND(CI18&lt;1, ABS(CI18)&lt;1),0,CI18/'[2]NonRes - Report'!$I$22*'[2]NonRes - Report'!$E$14)</f>
        <v>0</v>
      </c>
      <c r="CV18" s="40">
        <f>IF(AND(CJ18&lt;1, ABS(CJ18)&lt;1),0,CJ18/'[2]NonRes - Report'!$I$22*'[2]NonRes - Report'!$E$14)</f>
        <v>0</v>
      </c>
      <c r="CW18" s="41">
        <f>IF(AND(CK18&lt;1, ABS(CK18)&lt;1),0,CK18/'[2]NonRes - Report'!$I$22*'[2]NonRes - Report'!$E$14)</f>
        <v>0</v>
      </c>
      <c r="CX18" s="40">
        <f t="shared" si="2"/>
        <v>153.77499999999998</v>
      </c>
      <c r="CY18" s="40">
        <f t="shared" si="3"/>
        <v>139.32499999999999</v>
      </c>
      <c r="CZ18" s="40">
        <f t="shared" si="4"/>
        <v>135.92500000000001</v>
      </c>
      <c r="DA18" s="40">
        <f t="shared" si="5"/>
        <v>131.67500000000001</v>
      </c>
      <c r="DB18" s="40">
        <f t="shared" si="6"/>
        <v>150.375</v>
      </c>
      <c r="DC18" s="40">
        <f t="shared" si="7"/>
        <v>146.125</v>
      </c>
      <c r="DD18" s="40">
        <f t="shared" si="8"/>
        <v>91.724999999999994</v>
      </c>
      <c r="DE18" s="40">
        <f t="shared" si="9"/>
        <v>94.275000000000006</v>
      </c>
      <c r="DF18" s="40">
        <f t="shared" si="10"/>
        <v>124.875</v>
      </c>
      <c r="DG18" s="40">
        <f t="shared" si="11"/>
        <v>141.875</v>
      </c>
      <c r="DH18" s="40">
        <f t="shared" si="12"/>
        <v>141.875</v>
      </c>
      <c r="DI18" s="41">
        <f t="shared" si="13"/>
        <v>86.625</v>
      </c>
      <c r="DJ18" s="38">
        <f t="shared" si="14"/>
        <v>7900</v>
      </c>
      <c r="DK18" s="38">
        <f t="shared" si="15"/>
        <v>6200</v>
      </c>
      <c r="DL18" s="38">
        <f t="shared" si="16"/>
        <v>5800</v>
      </c>
      <c r="DM18" s="38">
        <f t="shared" si="17"/>
        <v>5300</v>
      </c>
      <c r="DN18" s="38">
        <f t="shared" si="18"/>
        <v>7500</v>
      </c>
      <c r="DO18" s="38">
        <f t="shared" si="19"/>
        <v>7000</v>
      </c>
      <c r="DP18" s="38">
        <f t="shared" si="20"/>
        <v>600</v>
      </c>
      <c r="DQ18" s="38">
        <f t="shared" si="21"/>
        <v>900</v>
      </c>
      <c r="DR18" s="38">
        <f t="shared" si="22"/>
        <v>4500</v>
      </c>
      <c r="DS18" s="38">
        <f t="shared" si="23"/>
        <v>6500</v>
      </c>
      <c r="DT18" s="38">
        <f t="shared" si="24"/>
        <v>6500</v>
      </c>
      <c r="DU18" s="39">
        <f t="shared" si="25"/>
        <v>0</v>
      </c>
      <c r="DV18" s="38">
        <f>IF($B18="3/4-inch",'[2]NonRes - Report'!$G$9, IF($B18="1-inch",'[2]NonRes - Report'!$G$9*'[2]NonRes - Report'!$I$19,IF($B18="1 1/2-inch", '[2]NonRes - Report'!$G$9*'[2]NonRes - Report'!$J$19,IF($B18="2-inch",'[2]NonRes - Report'!$G$9*'[2]NonRes - Report'!$K$19,IF($B18="3-inch",'[2]NonRes - Report'!$G$9*'[2]NonRes - Report'!$L$19,IF($B18="4-inch",'[2]NonRes - Report'!$G$9*'[2]NonRes - Report'!$M$19,IF($B18="6-inch",'[2]NonRes - Report'!$G$9*'[2]NonRes - Report'!$N$19, 0)))))))</f>
        <v>0</v>
      </c>
      <c r="DW18" s="38">
        <f>IF($B18="3/4-inch",'[2]NonRes - Report'!$G$9, IF($B18="1-inch",'[2]NonRes - Report'!$G$9*'[2]NonRes - Report'!$I$19,IF($B18="1 1/2-inch", '[2]NonRes - Report'!$G$9*'[2]NonRes - Report'!$J$19,IF($B18="2-inch",'[2]NonRes - Report'!$G$9*'[2]NonRes - Report'!$K$19,IF($B18="3-inch",'[2]NonRes - Report'!$G$9*'[2]NonRes - Report'!$L$19,IF($B18="4-inch",'[2]NonRes - Report'!$G$9*'[2]NonRes - Report'!$M$19,IF($B18="6-inch",'[2]NonRes - Report'!$G$9*'[2]NonRes - Report'!$N$19, 0)))))))</f>
        <v>0</v>
      </c>
      <c r="DX18" s="38">
        <f>IF($B18="3/4-inch",'[2]NonRes - Report'!$G$9, IF($B18="1-inch",'[2]NonRes - Report'!$G$9*'[2]NonRes - Report'!$I$19,IF($B18="1 1/2-inch", '[2]NonRes - Report'!$G$9*'[2]NonRes - Report'!$J$19,IF($B18="2-inch",'[2]NonRes - Report'!$G$9*'[2]NonRes - Report'!$K$19,IF($B18="3-inch",'[2]NonRes - Report'!$G$9*'[2]NonRes - Report'!$L$19,IF($B18="4-inch",'[2]NonRes - Report'!$G$9*'[2]NonRes - Report'!$M$19,IF($B18="6-inch",'[2]NonRes - Report'!$G$9*'[2]NonRes - Report'!$N$19, 0)))))))</f>
        <v>0</v>
      </c>
      <c r="DY18" s="38">
        <f>IF($B18="3/4-inch",'[2]NonRes - Report'!$G$9, IF($B18="1-inch",'[2]NonRes - Report'!$G$9*'[2]NonRes - Report'!$I$19,IF($B18="1 1/2-inch", '[2]NonRes - Report'!$G$9*'[2]NonRes - Report'!$J$19,IF($B18="2-inch",'[2]NonRes - Report'!$G$9*'[2]NonRes - Report'!$K$19,IF($B18="3-inch",'[2]NonRes - Report'!$G$9*'[2]NonRes - Report'!$L$19,IF($B18="4-inch",'[2]NonRes - Report'!$G$9*'[2]NonRes - Report'!$M$19,IF($B18="6-inch",'[2]NonRes - Report'!$G$9*'[2]NonRes - Report'!$N$19, 0)))))))</f>
        <v>0</v>
      </c>
      <c r="DZ18" s="38">
        <f>IF($B18="3/4-inch",'[2]NonRes - Report'!$G$9, IF($B18="1-inch",'[2]NonRes - Report'!$G$9*'[2]NonRes - Report'!$I$19,IF($B18="1 1/2-inch", '[2]NonRes - Report'!$G$9*'[2]NonRes - Report'!$J$19,IF($B18="2-inch",'[2]NonRes - Report'!$G$9*'[2]NonRes - Report'!$K$19,IF($B18="3-inch",'[2]NonRes - Report'!$G$9*'[2]NonRes - Report'!$L$19,IF($B18="4-inch",'[2]NonRes - Report'!$G$9*'[2]NonRes - Report'!$M$19,IF($B18="6-inch",'[2]NonRes - Report'!$G$9*'[2]NonRes - Report'!$N$19, 0)))))))</f>
        <v>0</v>
      </c>
      <c r="EA18" s="38">
        <f>IF($B18="3/4-inch",'[2]NonRes - Report'!$G$9, IF($B18="1-inch",'[2]NonRes - Report'!$G$9*'[2]NonRes - Report'!$I$19,IF($B18="1 1/2-inch", '[2]NonRes - Report'!$G$9*'[2]NonRes - Report'!$J$19,IF($B18="2-inch",'[2]NonRes - Report'!$G$9*'[2]NonRes - Report'!$K$19,IF($B18="3-inch",'[2]NonRes - Report'!$G$9*'[2]NonRes - Report'!$L$19,IF($B18="4-inch",'[2]NonRes - Report'!$G$9*'[2]NonRes - Report'!$M$19,IF($B18="6-inch",'[2]NonRes - Report'!$G$9*'[2]NonRes - Report'!$N$19, 0)))))))</f>
        <v>0</v>
      </c>
      <c r="EB18" s="38">
        <f>IF($B18="3/4-inch",'[2]NonRes - Report'!$G$9, IF($B18="1-inch",'[2]NonRes - Report'!$G$9*'[2]NonRes - Report'!$I$19,IF($B18="1 1/2-inch", '[2]NonRes - Report'!$G$9*'[2]NonRes - Report'!$J$19,IF($B18="2-inch",'[2]NonRes - Report'!$G$9*'[2]NonRes - Report'!$K$19,IF($B18="3-inch",'[2]NonRes - Report'!$G$9*'[2]NonRes - Report'!$L$19,IF($B18="4-inch",'[2]NonRes - Report'!$G$9*'[2]NonRes - Report'!$M$19,IF($B18="6-inch",'[2]NonRes - Report'!$G$9*'[2]NonRes - Report'!$N$19, 0)))))))</f>
        <v>0</v>
      </c>
      <c r="EC18" s="38">
        <f>IF($B18="3/4-inch",'[2]NonRes - Report'!$G$9, IF($B18="1-inch",'[2]NonRes - Report'!$G$9*'[2]NonRes - Report'!$I$19,IF($B18="1 1/2-inch", '[2]NonRes - Report'!$G$9*'[2]NonRes - Report'!$J$19,IF($B18="2-inch",'[2]NonRes - Report'!$G$9*'[2]NonRes - Report'!$K$19,IF($B18="3-inch",'[2]NonRes - Report'!$G$9*'[2]NonRes - Report'!$L$19,IF($B18="4-inch",'[2]NonRes - Report'!$G$9*'[2]NonRes - Report'!$M$19,IF($B18="6-inch",'[2]NonRes - Report'!$G$9*'[2]NonRes - Report'!$N$19, 0)))))))</f>
        <v>0</v>
      </c>
      <c r="ED18" s="38">
        <f>IF($B18="3/4-inch",'[2]NonRes - Report'!$G$9, IF($B18="1-inch",'[2]NonRes - Report'!$G$9*'[2]NonRes - Report'!$I$19,IF($B18="1 1/2-inch", '[2]NonRes - Report'!$G$9*'[2]NonRes - Report'!$J$19,IF($B18="2-inch",'[2]NonRes - Report'!$G$9*'[2]NonRes - Report'!$K$19,IF($B18="3-inch",'[2]NonRes - Report'!$G$9*'[2]NonRes - Report'!$L$19,IF($B18="4-inch",'[2]NonRes - Report'!$G$9*'[2]NonRes - Report'!$M$19,IF($B18="6-inch",'[2]NonRes - Report'!$G$9*'[2]NonRes - Report'!$N$19, 0)))))))</f>
        <v>0</v>
      </c>
      <c r="EE18" s="38">
        <f>IF($B18="3/4-inch",'[2]NonRes - Report'!$G$9, IF($B18="1-inch",'[2]NonRes - Report'!$G$9*'[2]NonRes - Report'!$I$19,IF($B18="1 1/2-inch", '[2]NonRes - Report'!$G$9*'[2]NonRes - Report'!$J$19,IF($B18="2-inch",'[2]NonRes - Report'!$G$9*'[2]NonRes - Report'!$K$19,IF($B18="3-inch",'[2]NonRes - Report'!$G$9*'[2]NonRes - Report'!$L$19,IF($B18="4-inch",'[2]NonRes - Report'!$G$9*'[2]NonRes - Report'!$M$19,IF($B18="6-inch",'[2]NonRes - Report'!$G$9*'[2]NonRes - Report'!$N$19, 0)))))))</f>
        <v>0</v>
      </c>
      <c r="EF18" s="38">
        <f>IF($B18="3/4-inch",'[2]NonRes - Report'!$G$9, IF($B18="1-inch",'[2]NonRes - Report'!$G$9*'[2]NonRes - Report'!$I$19,IF($B18="1 1/2-inch", '[2]NonRes - Report'!$G$9*'[2]NonRes - Report'!$J$19,IF($B18="2-inch",'[2]NonRes - Report'!$G$9*'[2]NonRes - Report'!$K$19,IF($B18="3-inch",'[2]NonRes - Report'!$G$9*'[2]NonRes - Report'!$L$19,IF($B18="4-inch",'[2]NonRes - Report'!$G$9*'[2]NonRes - Report'!$M$19,IF($B18="6-inch",'[2]NonRes - Report'!$G$9*'[2]NonRes - Report'!$N$19, 0)))))))</f>
        <v>0</v>
      </c>
      <c r="EG18" s="39">
        <f>IF($B18="3/4-inch",'[2]NonRes - Report'!$G$9, IF($B18="1-inch",'[2]NonRes - Report'!$G$9*'[2]NonRes - Report'!$I$19,IF($B18="1 1/2-inch", '[2]NonRes - Report'!$G$9*'[2]NonRes - Report'!$J$19,IF($B18="2-inch",'[2]NonRes - Report'!$G$9*'[2]NonRes - Report'!$K$19,IF($B18="3-inch",'[2]NonRes - Report'!$G$9*'[2]NonRes - Report'!$L$19,IF($B18="4-inch",'[2]NonRes - Report'!$G$9*'[2]NonRes - Report'!$M$19,IF($B18="6-inch",'[2]NonRes - Report'!$G$9*'[2]NonRes - Report'!$N$19, 0)))))))</f>
        <v>0</v>
      </c>
      <c r="EH18" s="42"/>
      <c r="EI18" s="42"/>
      <c r="EJ18" s="42"/>
      <c r="EK18" s="42"/>
      <c r="EL18" s="42"/>
      <c r="EM18" s="42"/>
      <c r="EN18" s="42"/>
      <c r="EO18" s="42"/>
      <c r="EP18" s="42"/>
      <c r="EQ18" s="42"/>
      <c r="ER18" s="42"/>
      <c r="ES18" s="42"/>
    </row>
    <row r="19" spans="1:149" ht="15">
      <c r="A19" s="120" t="s">
        <v>92</v>
      </c>
      <c r="B19" s="34" t="str">
        <f>'[2]Input - NonRes'!A456</f>
        <v>3-inch</v>
      </c>
      <c r="C19" s="35">
        <f t="shared" si="0"/>
        <v>1598.7999999999997</v>
      </c>
      <c r="D19" s="36">
        <f t="shared" si="1"/>
        <v>65800</v>
      </c>
      <c r="E19" s="37">
        <f>IF('[2]NonRes - Report'!$K$22="Monthly",(AVERAGE(F19:Q19)),AVERAGE(F19,H19,J19,L19,N19,P19))</f>
        <v>5483.333333333333</v>
      </c>
      <c r="F19" s="38">
        <f>IF('[2]Input - NonRes'!B456="", "", '[2]Input - NonRes'!B456)</f>
        <v>4600</v>
      </c>
      <c r="G19" s="38">
        <f>IF('[2]Input - NonRes'!C456="","",'[2]Input - NonRes'!C456)</f>
        <v>8100</v>
      </c>
      <c r="H19" s="38">
        <f>IF('[2]Input - NonRes'!D456="", "", '[2]Input - NonRes'!D456)</f>
        <v>5700</v>
      </c>
      <c r="I19" s="38">
        <f>IF('[2]Input - NonRes'!E456="", "", '[2]Input - NonRes'!E456)</f>
        <v>4800</v>
      </c>
      <c r="J19" s="38">
        <f>IF('[2]Input - NonRes'!F456="", "", '[2]Input - NonRes'!F456)</f>
        <v>7400</v>
      </c>
      <c r="K19" s="38">
        <f>IF('[2]Input - NonRes'!G456="", "", '[2]Input - NonRes'!G456)</f>
        <v>7200</v>
      </c>
      <c r="L19" s="38">
        <f>IF('[2]Input - NonRes'!H456="", "", '[2]Input - NonRes'!H456)</f>
        <v>2800</v>
      </c>
      <c r="M19" s="38">
        <f>IF('[2]Input - NonRes'!I456="", "", '[2]Input - NonRes'!I456)</f>
        <v>1100</v>
      </c>
      <c r="N19" s="38">
        <f>IF('[2]Input - NonRes'!J456="", "", '[2]Input - NonRes'!J456)</f>
        <v>4000</v>
      </c>
      <c r="O19" s="38">
        <f>IF('[2]Input - NonRes'!K456="", "", '[2]Input - NonRes'!K456)</f>
        <v>7800</v>
      </c>
      <c r="P19" s="38">
        <f>IF('[2]Input - NonRes'!L456="", "", '[2]Input - NonRes'!L456)</f>
        <v>6600</v>
      </c>
      <c r="Q19" s="39">
        <f>IF('[2]Input - NonRes'!M456="", "", '[2]Input - NonRes'!M456)</f>
        <v>5700</v>
      </c>
      <c r="R19" s="40">
        <f>IF(AND($B19="3/4-inch", NOT(F19=""),OR(F19&gt;=0, F19&lt;0)),'[2]NonRes - Report'!$E$9,IF(AND($B19="1-inch", NOT(F19=""),OR(F19&gt;=0, F19&lt;0)),'[2]NonRes - Report'!$I$9,IF(AND($B19="1 1/2-inch", NOT(F19=""),OR(F19&gt;=0, F19&lt;0)),'[2]NonRes - Report'!$J$9,IF(AND($B19="2-inch", NOT(F19=""),OR(F19&gt;=0, F19&lt;0)),'[2]NonRes - Report'!$K$9,IF(AND($B19="3-inch", NOT(F19=""),OR(F19&gt;=0, F19&lt;0)),'[2]NonRes - Report'!$L$9,IF(AND($B19="4-inch", NOT(F19=""),OR(F19&gt;=0, F19&lt;0)),'[2]NonRes - Report'!$M$9,IF(AND($B19="6-inch", NOT(F19=""),OR(F19&gt;=0, F19&lt;0)),'[2]NonRes - Report'!$N$9, 0)))))))</f>
        <v>86.625</v>
      </c>
      <c r="S19" s="40">
        <f>IF(AND($B19="3/4-inch", NOT(G19=""),OR(G19&gt;=0, G19&lt;0)),'[2]NonRes - Report'!$E$9,IF(AND($B19="1-inch", NOT(G19=""),OR(G19&gt;=0, G19&lt;0)),'[2]NonRes - Report'!$I$9,IF(AND($B19="1 1/2-inch", NOT(G19=""),OR(G19&gt;=0, G19&lt;0)),'[2]NonRes - Report'!$J$9,IF(AND($B19="2-inch", NOT(G19=""),OR(G19&gt;=0, G19&lt;0)),'[2]NonRes - Report'!$K$9,IF(AND($B19="3-inch", NOT(G19=""),OR(G19&gt;=0, G19&lt;0)),'[2]NonRes - Report'!$L$9,IF(AND($B19="4-inch", NOT(G19=""),OR(G19&gt;=0, G19&lt;0)),'[2]NonRes - Report'!$M$9,IF(AND($B19="6-inch", NOT(G19=""),OR(G19&gt;=0, G19&lt;0)),'[2]NonRes - Report'!$N$9, 0)))))))</f>
        <v>86.625</v>
      </c>
      <c r="T19" s="40">
        <f>IF(AND($B19="3/4-inch", NOT(H19=""),OR(H19&gt;=0, H19&lt;0)),'[2]NonRes - Report'!$E$9,IF(AND($B19="1-inch", NOT(H19=""),OR(H19&gt;=0, H19&lt;0)),'[2]NonRes - Report'!$I$9,IF(AND($B19="1 1/2-inch", NOT(H19=""),OR(H19&gt;=0, H19&lt;0)),'[2]NonRes - Report'!$J$9,IF(AND($B19="2-inch", NOT(H19=""),OR(H19&gt;=0, H19&lt;0)),'[2]NonRes - Report'!$K$9,IF(AND($B19="3-inch", NOT(H19=""),OR(H19&gt;=0, H19&lt;0)),'[2]NonRes - Report'!$L$9,IF(AND($B19="4-inch", NOT(H19=""),OR(H19&gt;=0, H19&lt;0)),'[2]NonRes - Report'!$M$9,IF(AND($B19="6-inch", NOT(H19=""),OR(H19&gt;=0, H19&lt;0)),'[2]NonRes - Report'!$N$9, 0)))))))</f>
        <v>86.625</v>
      </c>
      <c r="U19" s="40">
        <f>IF(AND($B19="3/4-inch", NOT(I19=""),OR(I19&gt;=0, I19&lt;0)),'[2]NonRes - Report'!$E$9,IF(AND($B19="1-inch", NOT(I19=""),OR(I19&gt;=0, I19&lt;0)),'[2]NonRes - Report'!$I$9,IF(AND($B19="1 1/2-inch", NOT(I19=""),OR(I19&gt;=0, I19&lt;0)),'[2]NonRes - Report'!$J$9,IF(AND($B19="2-inch", NOT(I19=""),OR(I19&gt;=0, I19&lt;0)),'[2]NonRes - Report'!$K$9,IF(AND($B19="3-inch", NOT(I19=""),OR(I19&gt;=0, I19&lt;0)),'[2]NonRes - Report'!$L$9,IF(AND($B19="4-inch", NOT(I19=""),OR(I19&gt;=0, I19&lt;0)),'[2]NonRes - Report'!$M$9,IF(AND($B19="6-inch", NOT(I19=""),OR(I19&gt;=0, I19&lt;0)),'[2]NonRes - Report'!$N$9, 0)))))))</f>
        <v>86.625</v>
      </c>
      <c r="V19" s="40">
        <f>IF(AND($B19="3/4-inch", NOT(J19=""),OR(J19&gt;=0, J19&lt;0)),'[2]NonRes - Report'!$E$9,IF(AND($B19="1-inch", NOT(J19=""),OR(J19&gt;=0, J19&lt;0)),'[2]NonRes - Report'!$I$9,IF(AND($B19="1 1/2-inch", NOT(J19=""),OR(J19&gt;=0, J19&lt;0)),'[2]NonRes - Report'!$J$9,IF(AND($B19="2-inch", NOT(J19=""),OR(J19&gt;=0, J19&lt;0)),'[2]NonRes - Report'!$K$9,IF(AND($B19="3-inch", NOT(J19=""),OR(J19&gt;=0, J19&lt;0)),'[2]NonRes - Report'!$L$9,IF(AND($B19="4-inch", NOT(J19=""),OR(J19&gt;=0, J19&lt;0)),'[2]NonRes - Report'!$M$9,IF(AND($B19="6-inch", NOT(J19=""),OR(J19&gt;=0, J19&lt;0)),'[2]NonRes - Report'!$N$9, 0)))))))</f>
        <v>86.625</v>
      </c>
      <c r="W19" s="40">
        <f>IF(AND($B19="3/4-inch", NOT(K19=""),OR(K19&gt;=0, K19&lt;0)),'[2]NonRes - Report'!$E$9,IF(AND($B19="1-inch", NOT(K19=""),OR(K19&gt;=0, K19&lt;0)),'[2]NonRes - Report'!$I$9,IF(AND($B19="1 1/2-inch", NOT(K19=""),OR(K19&gt;=0, K19&lt;0)),'[2]NonRes - Report'!$J$9,IF(AND($B19="2-inch", NOT(K19=""),OR(K19&gt;=0, K19&lt;0)),'[2]NonRes - Report'!$K$9,IF(AND($B19="3-inch", NOT(K19=""),OR(K19&gt;=0, K19&lt;0)),'[2]NonRes - Report'!$L$9,IF(AND($B19="4-inch", NOT(K19=""),OR(K19&gt;=0, K19&lt;0)),'[2]NonRes - Report'!$M$9,IF(AND($B19="6-inch", NOT(K19=""),OR(K19&gt;=0, K19&lt;0)),'[2]NonRes - Report'!$N$9, 0)))))))</f>
        <v>86.625</v>
      </c>
      <c r="X19" s="40">
        <f>IF(AND($B19="3/4-inch", NOT(L19=""),OR(L19&gt;=0, L19&lt;0)),'[2]NonRes - Report'!$E$9,IF(AND($B19="1-inch", NOT(L19=""),OR(L19&gt;=0, L19&lt;0)),'[2]NonRes - Report'!$I$9,IF(AND($B19="1 1/2-inch", NOT(L19=""),OR(L19&gt;=0, L19&lt;0)),'[2]NonRes - Report'!$J$9,IF(AND($B19="2-inch", NOT(L19=""),OR(L19&gt;=0, L19&lt;0)),'[2]NonRes - Report'!$K$9,IF(AND($B19="3-inch", NOT(L19=""),OR(L19&gt;=0, L19&lt;0)),'[2]NonRes - Report'!$L$9,IF(AND($B19="4-inch", NOT(L19=""),OR(L19&gt;=0, L19&lt;0)),'[2]NonRes - Report'!$M$9,IF(AND($B19="6-inch", NOT(L19=""),OR(L19&gt;=0, L19&lt;0)),'[2]NonRes - Report'!$N$9, 0)))))))</f>
        <v>86.625</v>
      </c>
      <c r="Y19" s="40">
        <f>IF(AND($B19="3/4-inch", NOT(M19=""),OR(M19&gt;=0, M19&lt;0)),'[2]NonRes - Report'!$E$9,IF(AND($B19="1-inch", NOT(M19=""),OR(M19&gt;=0, M19&lt;0)),'[2]NonRes - Report'!$I$9,IF(AND($B19="1 1/2-inch", NOT(M19=""),OR(M19&gt;=0, M19&lt;0)),'[2]NonRes - Report'!$J$9,IF(AND($B19="2-inch", NOT(M19=""),OR(M19&gt;=0, M19&lt;0)),'[2]NonRes - Report'!$K$9,IF(AND($B19="3-inch", NOT(M19=""),OR(M19&gt;=0, M19&lt;0)),'[2]NonRes - Report'!$L$9,IF(AND($B19="4-inch", NOT(M19=""),OR(M19&gt;=0, M19&lt;0)),'[2]NonRes - Report'!$M$9,IF(AND($B19="6-inch", NOT(M19=""),OR(M19&gt;=0, M19&lt;0)),'[2]NonRes - Report'!$N$9, 0)))))))</f>
        <v>86.625</v>
      </c>
      <c r="Z19" s="40">
        <f>IF(AND($B19="3/4-inch", NOT(N19=""),OR(N19&gt;=0, N19&lt;0)),'[2]NonRes - Report'!$E$9,IF(AND($B19="1-inch", NOT(N19=""),OR(N19&gt;=0, N19&lt;0)),'[2]NonRes - Report'!$I$9,IF(AND($B19="1 1/2-inch", NOT(N19=""),OR(N19&gt;=0, N19&lt;0)),'[2]NonRes - Report'!$J$9,IF(AND($B19="2-inch", NOT(N19=""),OR(N19&gt;=0, N19&lt;0)),'[2]NonRes - Report'!$K$9,IF(AND($B19="3-inch", NOT(N19=""),OR(N19&gt;=0, N19&lt;0)),'[2]NonRes - Report'!$L$9,IF(AND($B19="4-inch", NOT(N19=""),OR(N19&gt;=0, N19&lt;0)),'[2]NonRes - Report'!$M$9,IF(AND($B19="6-inch", NOT(N19=""),OR(N19&gt;=0, N19&lt;0)),'[2]NonRes - Report'!$N$9, 0)))))))</f>
        <v>86.625</v>
      </c>
      <c r="AA19" s="40">
        <f>IF(AND($B19="3/4-inch", NOT(O19=""),OR(O19&gt;=0, O19&lt;0)),'[2]NonRes - Report'!$E$9,IF(AND($B19="1-inch", NOT(O19=""),OR(O19&gt;=0, O19&lt;0)),'[2]NonRes - Report'!$I$9,IF(AND($B19="1 1/2-inch", NOT(O19=""),OR(O19&gt;=0, O19&lt;0)),'[2]NonRes - Report'!$J$9,IF(AND($B19="2-inch", NOT(O19=""),OR(O19&gt;=0, O19&lt;0)),'[2]NonRes - Report'!$K$9,IF(AND($B19="3-inch", NOT(O19=""),OR(O19&gt;=0, O19&lt;0)),'[2]NonRes - Report'!$L$9,IF(AND($B19="4-inch", NOT(O19=""),OR(O19&gt;=0, O19&lt;0)),'[2]NonRes - Report'!$M$9,IF(AND($B19="6-inch", NOT(O19=""),OR(O19&gt;=0, O19&lt;0)),'[2]NonRes - Report'!$N$9, 0)))))))</f>
        <v>86.625</v>
      </c>
      <c r="AB19" s="40">
        <f>IF(AND($B19="3/4-inch", NOT(P19=""),OR(P19&gt;=0, P19&lt;0)),'[2]NonRes - Report'!$E$9,IF(AND($B19="1-inch", NOT(P19=""),OR(P19&gt;=0, P19&lt;0)),'[2]NonRes - Report'!$I$9,IF(AND($B19="1 1/2-inch", NOT(P19=""),OR(P19&gt;=0, P19&lt;0)),'[2]NonRes - Report'!$J$9,IF(AND($B19="2-inch", NOT(P19=""),OR(P19&gt;=0, P19&lt;0)),'[2]NonRes - Report'!$K$9,IF(AND($B19="3-inch", NOT(P19=""),OR(P19&gt;=0, P19&lt;0)),'[2]NonRes - Report'!$L$9,IF(AND($B19="4-inch", NOT(P19=""),OR(P19&gt;=0, P19&lt;0)),'[2]NonRes - Report'!$M$9,IF(AND($B19="6-inch", NOT(P19=""),OR(P19&gt;=0, P19&lt;0)),'[2]NonRes - Report'!$N$9, 0)))))))</f>
        <v>86.625</v>
      </c>
      <c r="AC19" s="41">
        <f>IF(AND($B19="3/4-inch", NOT(Q19=""),OR(Q19&gt;=0, Q19&lt;0)),'[2]NonRes - Report'!$E$9,IF(AND($B19="1-inch", NOT(Q19=""),OR(Q19&gt;=0, Q19&lt;0)),'[2]NonRes - Report'!$I$9,IF(AND($B19="1 1/2-inch", NOT(Q19=""),OR(Q19&gt;=0, Q19&lt;0)),'[2]NonRes - Report'!$J$9,IF(AND($B19="2-inch", NOT(Q19=""),OR(Q19&gt;=0, Q19&lt;0)),'[2]NonRes - Report'!$K$9,IF(AND($B19="3-inch", NOT(Q19=""),OR(Q19&gt;=0, Q19&lt;0)),'[2]NonRes - Report'!$L$9,IF(AND($B19="4-inch", NOT(Q19=""),OR(Q19&gt;=0, Q19&lt;0)),'[2]NonRes - Report'!$M$9,IF(AND($B19="6-inch", NOT(Q19=""),OR(Q19&gt;=0, Q19&lt;0)),'[2]NonRes - Report'!$N$9, 0)))))))</f>
        <v>86.625</v>
      </c>
      <c r="AD19" s="38">
        <f>IF(AND($B19="3/4-inch",DJ19&gt;'[2]NonRes - Report'!$G$10),'[2]NonRes - Report'!$G$10,IF(AND($B19="3/4-inch",ABS(DJ19)&gt;'[2]NonRes - Report'!$G$10),-'[2]NonRes - Report'!$G$10,IF(AND($B19="1-inch",DJ19&gt;'[2]NonRes - Report'!$I$10),'[2]NonRes - Report'!$I$10,IF(AND($B19="1-inch",ABS(DJ19)&gt;'[2]NonRes - Report'!$I$10),-'[2]NonRes - Report'!$I$10,IF(AND($B19="1 1/2-inch",DJ19&gt;'[2]NonRes - Report'!$J$10),'[2]NonRes - Report'!$J$10,IF(AND($B19="1 1/2-inch",ABS(DJ19)&gt;'[2]NonRes - Report'!$J$10),-'[2]NonRes - Report'!$J$10,IF(AND($B19="2-inch",DJ19&gt;'[2]NonRes - Report'!$K$10),'[2]NonRes - Report'!$K$10,IF(AND($B19="2-inch",ABS(DJ19)&gt;'[2]NonRes - Report'!$K$10),-'[2]NonRes - Report'!$K$10,IF(AND($B19="3-inch",DJ19&gt;'[2]NonRes - Report'!$L$10),'[2]NonRes - Report'!$L$10,IF(AND($B19="3-inch",ABS(DJ19)&gt;'[2]NonRes - Report'!$L$10),-'[2]NonRes - Report'!$L$10,IF(AND($B19="4-inch",DJ19&gt;'[2]NonRes - Report'!$M$10),'[2]NonRes - Report'!$M$10,IF(AND($B19="4-inch",ABS(DJ19)&gt;'[2]NonRes - Report'!$M$10),-'[2]NonRes - Report'!$M$10,IF(AND($B19="6-inch",DJ19&gt;'[2]NonRes - Report'!$N$10),'[2]NonRes - Report'!$N$10,IF(AND($B19="6-inch",ABS(DJ19)&gt;'[2]NonRes - Report'!$N$10),-'[2]NonRes - Report'!$N$10,IF(DJ19&lt;0,-DJ19,DJ19)))))))))))))))</f>
        <v>4600</v>
      </c>
      <c r="AE19" s="38">
        <f>IF(AND($B19="3/4-inch",DK19&gt;'[2]NonRes - Report'!$G$10),'[2]NonRes - Report'!$G$10,IF(AND($B19="3/4-inch",ABS(DK19)&gt;'[2]NonRes - Report'!$G$10),-'[2]NonRes - Report'!$G$10,IF(AND($B19="1-inch",DK19&gt;'[2]NonRes - Report'!$I$10),'[2]NonRes - Report'!$I$10,IF(AND($B19="1-inch",ABS(DK19)&gt;'[2]NonRes - Report'!$I$10),-'[2]NonRes - Report'!$I$10,IF(AND($B19="1 1/2-inch",DK19&gt;'[2]NonRes - Report'!$J$10),'[2]NonRes - Report'!$J$10,IF(AND($B19="1 1/2-inch",ABS(DK19)&gt;'[2]NonRes - Report'!$J$10),-'[2]NonRes - Report'!$J$10,IF(AND($B19="2-inch",DK19&gt;'[2]NonRes - Report'!$K$10),'[2]NonRes - Report'!$K$10,IF(AND($B19="2-inch",ABS(DK19)&gt;'[2]NonRes - Report'!$K$10),-'[2]NonRes - Report'!$K$10,IF(AND($B19="3-inch",DK19&gt;'[2]NonRes - Report'!$L$10),'[2]NonRes - Report'!$L$10,IF(AND($B19="3-inch",ABS(DK19)&gt;'[2]NonRes - Report'!$L$10),-'[2]NonRes - Report'!$L$10,IF(AND($B19="4-inch",DK19&gt;'[2]NonRes - Report'!$M$10),'[2]NonRes - Report'!$M$10,IF(AND($B19="4-inch",ABS(DK19)&gt;'[2]NonRes - Report'!$M$10),-'[2]NonRes - Report'!$M$10,IF(AND($B19="6-inch",DK19&gt;'[2]NonRes - Report'!$N$10),'[2]NonRes - Report'!$N$10,IF(AND($B19="6-inch",ABS(DK19)&gt;'[2]NonRes - Report'!$N$10),-'[2]NonRes - Report'!$N$10,IF(DK19&lt;0,-DK19,DK19)))))))))))))))</f>
        <v>8100</v>
      </c>
      <c r="AF19" s="38">
        <f>IF(AND($B19="3/4-inch",DL19&gt;'[2]NonRes - Report'!$G$10),'[2]NonRes - Report'!$G$10,IF(AND($B19="3/4-inch",ABS(DL19)&gt;'[2]NonRes - Report'!$G$10),-'[2]NonRes - Report'!$G$10,IF(AND($B19="1-inch",DL19&gt;'[2]NonRes - Report'!$I$10),'[2]NonRes - Report'!$I$10,IF(AND($B19="1-inch",ABS(DL19)&gt;'[2]NonRes - Report'!$I$10),-'[2]NonRes - Report'!$I$10,IF(AND($B19="1 1/2-inch",DL19&gt;'[2]NonRes - Report'!$J$10),'[2]NonRes - Report'!$J$10,IF(AND($B19="1 1/2-inch",ABS(DL19)&gt;'[2]NonRes - Report'!$J$10),-'[2]NonRes - Report'!$J$10,IF(AND($B19="2-inch",DL19&gt;'[2]NonRes - Report'!$K$10),'[2]NonRes - Report'!$K$10,IF(AND($B19="2-inch",ABS(DL19)&gt;'[2]NonRes - Report'!$K$10),-'[2]NonRes - Report'!$K$10,IF(AND($B19="3-inch",DL19&gt;'[2]NonRes - Report'!$L$10),'[2]NonRes - Report'!$L$10,IF(AND($B19="3-inch",ABS(DL19)&gt;'[2]NonRes - Report'!$L$10),-'[2]NonRes - Report'!$L$10,IF(AND($B19="4-inch",DL19&gt;'[2]NonRes - Report'!$M$10),'[2]NonRes - Report'!$M$10,IF(AND($B19="4-inch",ABS(DL19)&gt;'[2]NonRes - Report'!$M$10),-'[2]NonRes - Report'!$M$10,IF(AND($B19="6-inch",DL19&gt;'[2]NonRes - Report'!$N$10),'[2]NonRes - Report'!$N$10,IF(AND($B19="6-inch",ABS(DL19)&gt;'[2]NonRes - Report'!$N$10),-'[2]NonRes - Report'!$N$10,IF(DL19&lt;0,-DL19,DL19)))))))))))))))</f>
        <v>5700</v>
      </c>
      <c r="AG19" s="38">
        <f>IF(AND($B19="3/4-inch",DM19&gt;'[2]NonRes - Report'!$G$10),'[2]NonRes - Report'!$G$10,IF(AND($B19="3/4-inch",ABS(DM19)&gt;'[2]NonRes - Report'!$G$10),-'[2]NonRes - Report'!$G$10,IF(AND($B19="1-inch",DM19&gt;'[2]NonRes - Report'!$I$10),'[2]NonRes - Report'!$I$10,IF(AND($B19="1-inch",ABS(DM19)&gt;'[2]NonRes - Report'!$I$10),-'[2]NonRes - Report'!$I$10,IF(AND($B19="1 1/2-inch",DM19&gt;'[2]NonRes - Report'!$J$10),'[2]NonRes - Report'!$J$10,IF(AND($B19="1 1/2-inch",ABS(DM19)&gt;'[2]NonRes - Report'!$J$10),-'[2]NonRes - Report'!$J$10,IF(AND($B19="2-inch",DM19&gt;'[2]NonRes - Report'!$K$10),'[2]NonRes - Report'!$K$10,IF(AND($B19="2-inch",ABS(DM19)&gt;'[2]NonRes - Report'!$K$10),-'[2]NonRes - Report'!$K$10,IF(AND($B19="3-inch",DM19&gt;'[2]NonRes - Report'!$L$10),'[2]NonRes - Report'!$L$10,IF(AND($B19="3-inch",ABS(DM19)&gt;'[2]NonRes - Report'!$L$10),-'[2]NonRes - Report'!$L$10,IF(AND($B19="4-inch",DM19&gt;'[2]NonRes - Report'!$M$10),'[2]NonRes - Report'!$M$10,IF(AND($B19="4-inch",ABS(DM19)&gt;'[2]NonRes - Report'!$M$10),-'[2]NonRes - Report'!$M$10,IF(AND($B19="6-inch",DM19&gt;'[2]NonRes - Report'!$N$10),'[2]NonRes - Report'!$N$10,IF(AND($B19="6-inch",ABS(DM19)&gt;'[2]NonRes - Report'!$N$10),-'[2]NonRes - Report'!$N$10,IF(DM19&lt;0,-DM19,DM19)))))))))))))))</f>
        <v>4800</v>
      </c>
      <c r="AH19" s="38">
        <f>IF(AND($B19="3/4-inch",DN19&gt;'[2]NonRes - Report'!$G$10),'[2]NonRes - Report'!$G$10,IF(AND($B19="3/4-inch",ABS(DN19)&gt;'[2]NonRes - Report'!$G$10),-'[2]NonRes - Report'!$G$10,IF(AND($B19="1-inch",DN19&gt;'[2]NonRes - Report'!$I$10),'[2]NonRes - Report'!$I$10,IF(AND($B19="1-inch",ABS(DN19)&gt;'[2]NonRes - Report'!$I$10),-'[2]NonRes - Report'!$I$10,IF(AND($B19="1 1/2-inch",DN19&gt;'[2]NonRes - Report'!$J$10),'[2]NonRes - Report'!$J$10,IF(AND($B19="1 1/2-inch",ABS(DN19)&gt;'[2]NonRes - Report'!$J$10),-'[2]NonRes - Report'!$J$10,IF(AND($B19="2-inch",DN19&gt;'[2]NonRes - Report'!$K$10),'[2]NonRes - Report'!$K$10,IF(AND($B19="2-inch",ABS(DN19)&gt;'[2]NonRes - Report'!$K$10),-'[2]NonRes - Report'!$K$10,IF(AND($B19="3-inch",DN19&gt;'[2]NonRes - Report'!$L$10),'[2]NonRes - Report'!$L$10,IF(AND($B19="3-inch",ABS(DN19)&gt;'[2]NonRes - Report'!$L$10),-'[2]NonRes - Report'!$L$10,IF(AND($B19="4-inch",DN19&gt;'[2]NonRes - Report'!$M$10),'[2]NonRes - Report'!$M$10,IF(AND($B19="4-inch",ABS(DN19)&gt;'[2]NonRes - Report'!$M$10),-'[2]NonRes - Report'!$M$10,IF(AND($B19="6-inch",DN19&gt;'[2]NonRes - Report'!$N$10),'[2]NonRes - Report'!$N$10,IF(AND($B19="6-inch",ABS(DN19)&gt;'[2]NonRes - Report'!$N$10),-'[2]NonRes - Report'!$N$10,IF(DN19&lt;0,-DN19,DN19)))))))))))))))</f>
        <v>7400</v>
      </c>
      <c r="AI19" s="38">
        <f>IF(AND($B19="3/4-inch",DO19&gt;'[2]NonRes - Report'!$G$10),'[2]NonRes - Report'!$G$10,IF(AND($B19="3/4-inch",ABS(DO19)&gt;'[2]NonRes - Report'!$G$10),-'[2]NonRes - Report'!$G$10,IF(AND($B19="1-inch",DO19&gt;'[2]NonRes - Report'!$I$10),'[2]NonRes - Report'!$I$10,IF(AND($B19="1-inch",ABS(DO19)&gt;'[2]NonRes - Report'!$I$10),-'[2]NonRes - Report'!$I$10,IF(AND($B19="1 1/2-inch",DO19&gt;'[2]NonRes - Report'!$J$10),'[2]NonRes - Report'!$J$10,IF(AND($B19="1 1/2-inch",ABS(DO19)&gt;'[2]NonRes - Report'!$J$10),-'[2]NonRes - Report'!$J$10,IF(AND($B19="2-inch",DO19&gt;'[2]NonRes - Report'!$K$10),'[2]NonRes - Report'!$K$10,IF(AND($B19="2-inch",ABS(DO19)&gt;'[2]NonRes - Report'!$K$10),-'[2]NonRes - Report'!$K$10,IF(AND($B19="3-inch",DO19&gt;'[2]NonRes - Report'!$L$10),'[2]NonRes - Report'!$L$10,IF(AND($B19="3-inch",ABS(DO19)&gt;'[2]NonRes - Report'!$L$10),-'[2]NonRes - Report'!$L$10,IF(AND($B19="4-inch",DO19&gt;'[2]NonRes - Report'!$M$10),'[2]NonRes - Report'!$M$10,IF(AND($B19="4-inch",ABS(DO19)&gt;'[2]NonRes - Report'!$M$10),-'[2]NonRes - Report'!$M$10,IF(AND($B19="6-inch",DO19&gt;'[2]NonRes - Report'!$N$10),'[2]NonRes - Report'!$N$10,IF(AND($B19="6-inch",ABS(DO19)&gt;'[2]NonRes - Report'!$N$10),-'[2]NonRes - Report'!$N$10,IF(DO19&lt;0,-DO19,DO19)))))))))))))))</f>
        <v>7200</v>
      </c>
      <c r="AJ19" s="38">
        <f>IF(AND($B19="3/4-inch",DP19&gt;'[2]NonRes - Report'!$G$10),'[2]NonRes - Report'!$G$10,IF(AND($B19="3/4-inch",ABS(DP19)&gt;'[2]NonRes - Report'!$G$10),-'[2]NonRes - Report'!$G$10,IF(AND($B19="1-inch",DP19&gt;'[2]NonRes - Report'!$I$10),'[2]NonRes - Report'!$I$10,IF(AND($B19="1-inch",ABS(DP19)&gt;'[2]NonRes - Report'!$I$10),-'[2]NonRes - Report'!$I$10,IF(AND($B19="1 1/2-inch",DP19&gt;'[2]NonRes - Report'!$J$10),'[2]NonRes - Report'!$J$10,IF(AND($B19="1 1/2-inch",ABS(DP19)&gt;'[2]NonRes - Report'!$J$10),-'[2]NonRes - Report'!$J$10,IF(AND($B19="2-inch",DP19&gt;'[2]NonRes - Report'!$K$10),'[2]NonRes - Report'!$K$10,IF(AND($B19="2-inch",ABS(DP19)&gt;'[2]NonRes - Report'!$K$10),-'[2]NonRes - Report'!$K$10,IF(AND($B19="3-inch",DP19&gt;'[2]NonRes - Report'!$L$10),'[2]NonRes - Report'!$L$10,IF(AND($B19="3-inch",ABS(DP19)&gt;'[2]NonRes - Report'!$L$10),-'[2]NonRes - Report'!$L$10,IF(AND($B19="4-inch",DP19&gt;'[2]NonRes - Report'!$M$10),'[2]NonRes - Report'!$M$10,IF(AND($B19="4-inch",ABS(DP19)&gt;'[2]NonRes - Report'!$M$10),-'[2]NonRes - Report'!$M$10,IF(AND($B19="6-inch",DP19&gt;'[2]NonRes - Report'!$N$10),'[2]NonRes - Report'!$N$10,IF(AND($B19="6-inch",ABS(DP19)&gt;'[2]NonRes - Report'!$N$10),-'[2]NonRes - Report'!$N$10,IF(DP19&lt;0,-DP19,DP19)))))))))))))))</f>
        <v>2800</v>
      </c>
      <c r="AK19" s="38">
        <f>IF(AND($B19="3/4-inch",DQ19&gt;'[2]NonRes - Report'!$G$10),'[2]NonRes - Report'!$G$10,IF(AND($B19="3/4-inch",ABS(DQ19)&gt;'[2]NonRes - Report'!$G$10),-'[2]NonRes - Report'!$G$10,IF(AND($B19="1-inch",DQ19&gt;'[2]NonRes - Report'!$I$10),'[2]NonRes - Report'!$I$10,IF(AND($B19="1-inch",ABS(DQ19)&gt;'[2]NonRes - Report'!$I$10),-'[2]NonRes - Report'!$I$10,IF(AND($B19="1 1/2-inch",DQ19&gt;'[2]NonRes - Report'!$J$10),'[2]NonRes - Report'!$J$10,IF(AND($B19="1 1/2-inch",ABS(DQ19)&gt;'[2]NonRes - Report'!$J$10),-'[2]NonRes - Report'!$J$10,IF(AND($B19="2-inch",DQ19&gt;'[2]NonRes - Report'!$K$10),'[2]NonRes - Report'!$K$10,IF(AND($B19="2-inch",ABS(DQ19)&gt;'[2]NonRes - Report'!$K$10),-'[2]NonRes - Report'!$K$10,IF(AND($B19="3-inch",DQ19&gt;'[2]NonRes - Report'!$L$10),'[2]NonRes - Report'!$L$10,IF(AND($B19="3-inch",ABS(DQ19)&gt;'[2]NonRes - Report'!$L$10),-'[2]NonRes - Report'!$L$10,IF(AND($B19="4-inch",DQ19&gt;'[2]NonRes - Report'!$M$10),'[2]NonRes - Report'!$M$10,IF(AND($B19="4-inch",ABS(DQ19)&gt;'[2]NonRes - Report'!$M$10),-'[2]NonRes - Report'!$M$10,IF(AND($B19="6-inch",DQ19&gt;'[2]NonRes - Report'!$N$10),'[2]NonRes - Report'!$N$10,IF(AND($B19="6-inch",ABS(DQ19)&gt;'[2]NonRes - Report'!$N$10),-'[2]NonRes - Report'!$N$10,IF(DQ19&lt;0,-DQ19,DQ19)))))))))))))))</f>
        <v>1100</v>
      </c>
      <c r="AL19" s="38">
        <f>IF(AND($B19="3/4-inch",DR19&gt;'[2]NonRes - Report'!$G$10),'[2]NonRes - Report'!$G$10,IF(AND($B19="3/4-inch",ABS(DR19)&gt;'[2]NonRes - Report'!$G$10),-'[2]NonRes - Report'!$G$10,IF(AND($B19="1-inch",DR19&gt;'[2]NonRes - Report'!$I$10),'[2]NonRes - Report'!$I$10,IF(AND($B19="1-inch",ABS(DR19)&gt;'[2]NonRes - Report'!$I$10),-'[2]NonRes - Report'!$I$10,IF(AND($B19="1 1/2-inch",DR19&gt;'[2]NonRes - Report'!$J$10),'[2]NonRes - Report'!$J$10,IF(AND($B19="1 1/2-inch",ABS(DR19)&gt;'[2]NonRes - Report'!$J$10),-'[2]NonRes - Report'!$J$10,IF(AND($B19="2-inch",DR19&gt;'[2]NonRes - Report'!$K$10),'[2]NonRes - Report'!$K$10,IF(AND($B19="2-inch",ABS(DR19)&gt;'[2]NonRes - Report'!$K$10),-'[2]NonRes - Report'!$K$10,IF(AND($B19="3-inch",DR19&gt;'[2]NonRes - Report'!$L$10),'[2]NonRes - Report'!$L$10,IF(AND($B19="3-inch",ABS(DR19)&gt;'[2]NonRes - Report'!$L$10),-'[2]NonRes - Report'!$L$10,IF(AND($B19="4-inch",DR19&gt;'[2]NonRes - Report'!$M$10),'[2]NonRes - Report'!$M$10,IF(AND($B19="4-inch",ABS(DR19)&gt;'[2]NonRes - Report'!$M$10),-'[2]NonRes - Report'!$M$10,IF(AND($B19="6-inch",DR19&gt;'[2]NonRes - Report'!$N$10),'[2]NonRes - Report'!$N$10,IF(AND($B19="6-inch",ABS(DR19)&gt;'[2]NonRes - Report'!$N$10),-'[2]NonRes - Report'!$N$10,IF(DR19&lt;0,-DR19,DR19)))))))))))))))</f>
        <v>4000</v>
      </c>
      <c r="AM19" s="38">
        <f>IF(AND($B19="3/4-inch",DS19&gt;'[2]NonRes - Report'!$G$10),'[2]NonRes - Report'!$G$10,IF(AND($B19="3/4-inch",ABS(DS19)&gt;'[2]NonRes - Report'!$G$10),-'[2]NonRes - Report'!$G$10,IF(AND($B19="1-inch",DS19&gt;'[2]NonRes - Report'!$I$10),'[2]NonRes - Report'!$I$10,IF(AND($B19="1-inch",ABS(DS19)&gt;'[2]NonRes - Report'!$I$10),-'[2]NonRes - Report'!$I$10,IF(AND($B19="1 1/2-inch",DS19&gt;'[2]NonRes - Report'!$J$10),'[2]NonRes - Report'!$J$10,IF(AND($B19="1 1/2-inch",ABS(DS19)&gt;'[2]NonRes - Report'!$J$10),-'[2]NonRes - Report'!$J$10,IF(AND($B19="2-inch",DS19&gt;'[2]NonRes - Report'!$K$10),'[2]NonRes - Report'!$K$10,IF(AND($B19="2-inch",ABS(DS19)&gt;'[2]NonRes - Report'!$K$10),-'[2]NonRes - Report'!$K$10,IF(AND($B19="3-inch",DS19&gt;'[2]NonRes - Report'!$L$10),'[2]NonRes - Report'!$L$10,IF(AND($B19="3-inch",ABS(DS19)&gt;'[2]NonRes - Report'!$L$10),-'[2]NonRes - Report'!$L$10,IF(AND($B19="4-inch",DS19&gt;'[2]NonRes - Report'!$M$10),'[2]NonRes - Report'!$M$10,IF(AND($B19="4-inch",ABS(DS19)&gt;'[2]NonRes - Report'!$M$10),-'[2]NonRes - Report'!$M$10,IF(AND($B19="6-inch",DS19&gt;'[2]NonRes - Report'!$N$10),'[2]NonRes - Report'!$N$10,IF(AND($B19="6-inch",ABS(DS19)&gt;'[2]NonRes - Report'!$N$10),-'[2]NonRes - Report'!$N$10,IF(DS19&lt;0,-DS19,DS19)))))))))))))))</f>
        <v>7800</v>
      </c>
      <c r="AN19" s="38">
        <f>IF(AND($B19="3/4-inch",DT19&gt;'[2]NonRes - Report'!$G$10),'[2]NonRes - Report'!$G$10,IF(AND($B19="3/4-inch",ABS(DT19)&gt;'[2]NonRes - Report'!$G$10),-'[2]NonRes - Report'!$G$10,IF(AND($B19="1-inch",DT19&gt;'[2]NonRes - Report'!$I$10),'[2]NonRes - Report'!$I$10,IF(AND($B19="1-inch",ABS(DT19)&gt;'[2]NonRes - Report'!$I$10),-'[2]NonRes - Report'!$I$10,IF(AND($B19="1 1/2-inch",DT19&gt;'[2]NonRes - Report'!$J$10),'[2]NonRes - Report'!$J$10,IF(AND($B19="1 1/2-inch",ABS(DT19)&gt;'[2]NonRes - Report'!$J$10),-'[2]NonRes - Report'!$J$10,IF(AND($B19="2-inch",DT19&gt;'[2]NonRes - Report'!$K$10),'[2]NonRes - Report'!$K$10,IF(AND($B19="2-inch",ABS(DT19)&gt;'[2]NonRes - Report'!$K$10),-'[2]NonRes - Report'!$K$10,IF(AND($B19="3-inch",DT19&gt;'[2]NonRes - Report'!$L$10),'[2]NonRes - Report'!$L$10,IF(AND($B19="3-inch",ABS(DT19)&gt;'[2]NonRes - Report'!$L$10),-'[2]NonRes - Report'!$L$10,IF(AND($B19="4-inch",DT19&gt;'[2]NonRes - Report'!$M$10),'[2]NonRes - Report'!$M$10,IF(AND($B19="4-inch",ABS(DT19)&gt;'[2]NonRes - Report'!$M$10),-'[2]NonRes - Report'!$M$10,IF(AND($B19="6-inch",DT19&gt;'[2]NonRes - Report'!$N$10),'[2]NonRes - Report'!$N$10,IF(AND($B19="6-inch",ABS(DT19)&gt;'[2]NonRes - Report'!$N$10),-'[2]NonRes - Report'!$N$10,IF(DT19&lt;0,-DT19,DT19)))))))))))))))</f>
        <v>6600</v>
      </c>
      <c r="AO19" s="39">
        <f>IF(AND($B19="3/4-inch",DU19&gt;'[2]NonRes - Report'!$G$10),'[2]NonRes - Report'!$G$10,IF(AND($B19="3/4-inch",ABS(DU19)&gt;'[2]NonRes - Report'!$G$10),-'[2]NonRes - Report'!$G$10,IF(AND($B19="1-inch",DU19&gt;'[2]NonRes - Report'!$I$10),'[2]NonRes - Report'!$I$10,IF(AND($B19="1-inch",ABS(DU19)&gt;'[2]NonRes - Report'!$I$10),-'[2]NonRes - Report'!$I$10,IF(AND($B19="1 1/2-inch",DU19&gt;'[2]NonRes - Report'!$J$10),'[2]NonRes - Report'!$J$10,IF(AND($B19="1 1/2-inch",ABS(DU19)&gt;'[2]NonRes - Report'!$J$10),-'[2]NonRes - Report'!$J$10,IF(AND($B19="2-inch",DU19&gt;'[2]NonRes - Report'!$K$10),'[2]NonRes - Report'!$K$10,IF(AND($B19="2-inch",ABS(DU19)&gt;'[2]NonRes - Report'!$K$10),-'[2]NonRes - Report'!$K$10,IF(AND($B19="3-inch",DU19&gt;'[2]NonRes - Report'!$L$10),'[2]NonRes - Report'!$L$10,IF(AND($B19="3-inch",ABS(DU19)&gt;'[2]NonRes - Report'!$L$10),-'[2]NonRes - Report'!$L$10,IF(AND($B19="4-inch",DU19&gt;'[2]NonRes - Report'!$M$10),'[2]NonRes - Report'!$M$10,IF(AND($B19="4-inch",ABS(DU19)&gt;'[2]NonRes - Report'!$M$10),-'[2]NonRes - Report'!$M$10,IF(AND($B19="6-inch",DU19&gt;'[2]NonRes - Report'!$N$10),'[2]NonRes - Report'!$N$10,IF(AND($B19="6-inch",ABS(DU19)&gt;'[2]NonRes - Report'!$N$10),-'[2]NonRes - Report'!$N$10,IF(DU19&lt;0,-DU19,DU19)))))))))))))))</f>
        <v>5700</v>
      </c>
      <c r="AP19" s="40">
        <f>IF(AND($B19="3/4-inch",DJ19&gt;'[2]NonRes - Report'!$G$10),('[2]NonRes - Report'!$G$10/'[2]NonRes - Report'!$I$22*'[2]NonRes - Report'!$E$10),IF(AND($B19="1-inch",DJ19&gt;'[2]NonRes - Report'!$I$10),('[2]NonRes - Report'!$I$10/'[2]NonRes - Report'!$I$22*'[2]NonRes - Report'!$E$10),IF(AND($B19="1 1/2-inch",DJ19&gt;'[2]NonRes - Report'!$J$10),('[2]NonRes - Report'!$J$10/'[2]NonRes - Report'!$I$22*'[2]NonRes - Report'!$E$10),IF(AND($B19="2-inch",DJ19&gt;'[2]NonRes - Report'!$K$10),('[2]NonRes - Report'!$K$10/'[2]NonRes - Report'!$I$22*'[2]NonRes - Report'!$E$10),IF(AND($B19="3-inch",DJ19&gt;'[2]NonRes - Report'!$L$10),('[2]NonRes - Report'!$L$10/'[2]NonRes - Report'!$I$22*'[2]NonRes - Report'!$E$10),IF(AND($B19="4-inch",DJ19&gt;'[2]NonRes - Report'!$M$10),('[2]NonRes - Report'!$M$10/'[2]NonRes - Report'!$I$22*'[2]NonRes - Report'!$E$10),IF(AND($B19="6-inch",DJ19&gt;'[2]NonRes - Report'!$N$10),('[2]NonRes - Report'!$N$10/'[2]NonRes - Report'!$I$22*'[2]NonRes - Report'!$E$10),AD19/'[2]NonRes - Report'!$I$22*'[2]NonRes - Report'!$E$10)))))))</f>
        <v>39.1</v>
      </c>
      <c r="AQ19" s="40">
        <f>IF(AND($B19="3/4-inch",DK19&gt;'[2]NonRes - Report'!$G$10),('[2]NonRes - Report'!$G$10/'[2]NonRes - Report'!$I$22*'[2]NonRes - Report'!$E$10),IF(AND($B19="1-inch",DK19&gt;'[2]NonRes - Report'!$I$10),('[2]NonRes - Report'!$I$10/'[2]NonRes - Report'!$I$22*'[2]NonRes - Report'!$E$10),IF(AND($B19="1 1/2-inch",DK19&gt;'[2]NonRes - Report'!$J$10),('[2]NonRes - Report'!$J$10/'[2]NonRes - Report'!$I$22*'[2]NonRes - Report'!$E$10),IF(AND($B19="2-inch",DK19&gt;'[2]NonRes - Report'!$K$10),('[2]NonRes - Report'!$K$10/'[2]NonRes - Report'!$I$22*'[2]NonRes - Report'!$E$10),IF(AND($B19="3-inch",DK19&gt;'[2]NonRes - Report'!$L$10),('[2]NonRes - Report'!$L$10/'[2]NonRes - Report'!$I$22*'[2]NonRes - Report'!$E$10),IF(AND($B19="4-inch",DK19&gt;'[2]NonRes - Report'!$M$10),('[2]NonRes - Report'!$M$10/'[2]NonRes - Report'!$I$22*'[2]NonRes - Report'!$E$10),IF(AND($B19="6-inch",DK19&gt;'[2]NonRes - Report'!$N$10),('[2]NonRes - Report'!$N$10/'[2]NonRes - Report'!$I$22*'[2]NonRes - Report'!$E$10),AE19/'[2]NonRes - Report'!$I$22*'[2]NonRes - Report'!$E$10)))))))</f>
        <v>68.849999999999994</v>
      </c>
      <c r="AR19" s="40">
        <f>IF(AND($B19="3/4-inch",DL19&gt;'[2]NonRes - Report'!$G$10),('[2]NonRes - Report'!$G$10/'[2]NonRes - Report'!$I$22*'[2]NonRes - Report'!$E$10),IF(AND($B19="1-inch",DL19&gt;'[2]NonRes - Report'!$I$10),('[2]NonRes - Report'!$I$10/'[2]NonRes - Report'!$I$22*'[2]NonRes - Report'!$E$10),IF(AND($B19="1 1/2-inch",DL19&gt;'[2]NonRes - Report'!$J$10),('[2]NonRes - Report'!$J$10/'[2]NonRes - Report'!$I$22*'[2]NonRes - Report'!$E$10),IF(AND($B19="2-inch",DL19&gt;'[2]NonRes - Report'!$K$10),('[2]NonRes - Report'!$K$10/'[2]NonRes - Report'!$I$22*'[2]NonRes - Report'!$E$10),IF(AND($B19="3-inch",DL19&gt;'[2]NonRes - Report'!$L$10),('[2]NonRes - Report'!$L$10/'[2]NonRes - Report'!$I$22*'[2]NonRes - Report'!$E$10),IF(AND($B19="4-inch",DL19&gt;'[2]NonRes - Report'!$M$10),('[2]NonRes - Report'!$M$10/'[2]NonRes - Report'!$I$22*'[2]NonRes - Report'!$E$10),IF(AND($B19="6-inch",DL19&gt;'[2]NonRes - Report'!$N$10),('[2]NonRes - Report'!$N$10/'[2]NonRes - Report'!$I$22*'[2]NonRes - Report'!$E$10),AF19/'[2]NonRes - Report'!$I$22*'[2]NonRes - Report'!$E$10)))))))</f>
        <v>48.449999999999996</v>
      </c>
      <c r="AS19" s="40">
        <f>IF(AND($B19="3/4-inch",DM19&gt;'[2]NonRes - Report'!$G$10),('[2]NonRes - Report'!$G$10/'[2]NonRes - Report'!$I$22*'[2]NonRes - Report'!$E$10),IF(AND($B19="1-inch",DM19&gt;'[2]NonRes - Report'!$I$10),('[2]NonRes - Report'!$I$10/'[2]NonRes - Report'!$I$22*'[2]NonRes - Report'!$E$10),IF(AND($B19="1 1/2-inch",DM19&gt;'[2]NonRes - Report'!$J$10),('[2]NonRes - Report'!$J$10/'[2]NonRes - Report'!$I$22*'[2]NonRes - Report'!$E$10),IF(AND($B19="2-inch",DM19&gt;'[2]NonRes - Report'!$K$10),('[2]NonRes - Report'!$K$10/'[2]NonRes - Report'!$I$22*'[2]NonRes - Report'!$E$10),IF(AND($B19="3-inch",DM19&gt;'[2]NonRes - Report'!$L$10),('[2]NonRes - Report'!$L$10/'[2]NonRes - Report'!$I$22*'[2]NonRes - Report'!$E$10),IF(AND($B19="4-inch",DM19&gt;'[2]NonRes - Report'!$M$10),('[2]NonRes - Report'!$M$10/'[2]NonRes - Report'!$I$22*'[2]NonRes - Report'!$E$10),IF(AND($B19="6-inch",DM19&gt;'[2]NonRes - Report'!$N$10),('[2]NonRes - Report'!$N$10/'[2]NonRes - Report'!$I$22*'[2]NonRes - Report'!$E$10),AG19/'[2]NonRes - Report'!$I$22*'[2]NonRes - Report'!$E$10)))))))</f>
        <v>40.799999999999997</v>
      </c>
      <c r="AT19" s="40">
        <f>IF(AND($B19="3/4-inch",DN19&gt;'[2]NonRes - Report'!$G$10),('[2]NonRes - Report'!$G$10/'[2]NonRes - Report'!$I$22*'[2]NonRes - Report'!$E$10),IF(AND($B19="1-inch",DN19&gt;'[2]NonRes - Report'!$I$10),('[2]NonRes - Report'!$I$10/'[2]NonRes - Report'!$I$22*'[2]NonRes - Report'!$E$10),IF(AND($B19="1 1/2-inch",DN19&gt;'[2]NonRes - Report'!$J$10),('[2]NonRes - Report'!$J$10/'[2]NonRes - Report'!$I$22*'[2]NonRes - Report'!$E$10),IF(AND($B19="2-inch",DN19&gt;'[2]NonRes - Report'!$K$10),('[2]NonRes - Report'!$K$10/'[2]NonRes - Report'!$I$22*'[2]NonRes - Report'!$E$10),IF(AND($B19="3-inch",DN19&gt;'[2]NonRes - Report'!$L$10),('[2]NonRes - Report'!$L$10/'[2]NonRes - Report'!$I$22*'[2]NonRes - Report'!$E$10),IF(AND($B19="4-inch",DN19&gt;'[2]NonRes - Report'!$M$10),('[2]NonRes - Report'!$M$10/'[2]NonRes - Report'!$I$22*'[2]NonRes - Report'!$E$10),IF(AND($B19="6-inch",DN19&gt;'[2]NonRes - Report'!$N$10),('[2]NonRes - Report'!$N$10/'[2]NonRes - Report'!$I$22*'[2]NonRes - Report'!$E$10),AH19/'[2]NonRes - Report'!$I$22*'[2]NonRes - Report'!$E$10)))))))</f>
        <v>62.9</v>
      </c>
      <c r="AU19" s="40">
        <f>IF(AND($B19="3/4-inch",DO19&gt;'[2]NonRes - Report'!$G$10),('[2]NonRes - Report'!$G$10/'[2]NonRes - Report'!$I$22*'[2]NonRes - Report'!$E$10),IF(AND($B19="1-inch",DO19&gt;'[2]NonRes - Report'!$I$10),('[2]NonRes - Report'!$I$10/'[2]NonRes - Report'!$I$22*'[2]NonRes - Report'!$E$10),IF(AND($B19="1 1/2-inch",DO19&gt;'[2]NonRes - Report'!$J$10),('[2]NonRes - Report'!$J$10/'[2]NonRes - Report'!$I$22*'[2]NonRes - Report'!$E$10),IF(AND($B19="2-inch",DO19&gt;'[2]NonRes - Report'!$K$10),('[2]NonRes - Report'!$K$10/'[2]NonRes - Report'!$I$22*'[2]NonRes - Report'!$E$10),IF(AND($B19="3-inch",DO19&gt;'[2]NonRes - Report'!$L$10),('[2]NonRes - Report'!$L$10/'[2]NonRes - Report'!$I$22*'[2]NonRes - Report'!$E$10),IF(AND($B19="4-inch",DO19&gt;'[2]NonRes - Report'!$M$10),('[2]NonRes - Report'!$M$10/'[2]NonRes - Report'!$I$22*'[2]NonRes - Report'!$E$10),IF(AND($B19="6-inch",DO19&gt;'[2]NonRes - Report'!$N$10),('[2]NonRes - Report'!$N$10/'[2]NonRes - Report'!$I$22*'[2]NonRes - Report'!$E$10),AI19/'[2]NonRes - Report'!$I$22*'[2]NonRes - Report'!$E$10)))))))</f>
        <v>61.199999999999996</v>
      </c>
      <c r="AV19" s="40">
        <f>IF(AND($B19="3/4-inch",DP19&gt;'[2]NonRes - Report'!$G$10),('[2]NonRes - Report'!$G$10/'[2]NonRes - Report'!$I$22*'[2]NonRes - Report'!$E$10),IF(AND($B19="1-inch",DP19&gt;'[2]NonRes - Report'!$I$10),('[2]NonRes - Report'!$I$10/'[2]NonRes - Report'!$I$22*'[2]NonRes - Report'!$E$10),IF(AND($B19="1 1/2-inch",DP19&gt;'[2]NonRes - Report'!$J$10),('[2]NonRes - Report'!$J$10/'[2]NonRes - Report'!$I$22*'[2]NonRes - Report'!$E$10),IF(AND($B19="2-inch",DP19&gt;'[2]NonRes - Report'!$K$10),('[2]NonRes - Report'!$K$10/'[2]NonRes - Report'!$I$22*'[2]NonRes - Report'!$E$10),IF(AND($B19="3-inch",DP19&gt;'[2]NonRes - Report'!$L$10),('[2]NonRes - Report'!$L$10/'[2]NonRes - Report'!$I$22*'[2]NonRes - Report'!$E$10),IF(AND($B19="4-inch",DP19&gt;'[2]NonRes - Report'!$M$10),('[2]NonRes - Report'!$M$10/'[2]NonRes - Report'!$I$22*'[2]NonRes - Report'!$E$10),IF(AND($B19="6-inch",DP19&gt;'[2]NonRes - Report'!$N$10),('[2]NonRes - Report'!$N$10/'[2]NonRes - Report'!$I$22*'[2]NonRes - Report'!$E$10),AJ19/'[2]NonRes - Report'!$I$22*'[2]NonRes - Report'!$E$10)))))))</f>
        <v>23.8</v>
      </c>
      <c r="AW19" s="40">
        <f>IF(AND($B19="3/4-inch",DQ19&gt;'[2]NonRes - Report'!$G$10),('[2]NonRes - Report'!$G$10/'[2]NonRes - Report'!$I$22*'[2]NonRes - Report'!$E$10),IF(AND($B19="1-inch",DQ19&gt;'[2]NonRes - Report'!$I$10),('[2]NonRes - Report'!$I$10/'[2]NonRes - Report'!$I$22*'[2]NonRes - Report'!$E$10),IF(AND($B19="1 1/2-inch",DQ19&gt;'[2]NonRes - Report'!$J$10),('[2]NonRes - Report'!$J$10/'[2]NonRes - Report'!$I$22*'[2]NonRes - Report'!$E$10),IF(AND($B19="2-inch",DQ19&gt;'[2]NonRes - Report'!$K$10),('[2]NonRes - Report'!$K$10/'[2]NonRes - Report'!$I$22*'[2]NonRes - Report'!$E$10),IF(AND($B19="3-inch",DQ19&gt;'[2]NonRes - Report'!$L$10),('[2]NonRes - Report'!$L$10/'[2]NonRes - Report'!$I$22*'[2]NonRes - Report'!$E$10),IF(AND($B19="4-inch",DQ19&gt;'[2]NonRes - Report'!$M$10),('[2]NonRes - Report'!$M$10/'[2]NonRes - Report'!$I$22*'[2]NonRes - Report'!$E$10),IF(AND($B19="6-inch",DQ19&gt;'[2]NonRes - Report'!$N$10),('[2]NonRes - Report'!$N$10/'[2]NonRes - Report'!$I$22*'[2]NonRes - Report'!$E$10),AK19/'[2]NonRes - Report'!$I$22*'[2]NonRes - Report'!$E$10)))))))</f>
        <v>9.35</v>
      </c>
      <c r="AX19" s="40">
        <f>IF(AND($B19="3/4-inch",DR19&gt;'[2]NonRes - Report'!$G$10),('[2]NonRes - Report'!$G$10/'[2]NonRes - Report'!$I$22*'[2]NonRes - Report'!$E$10),IF(AND($B19="1-inch",DR19&gt;'[2]NonRes - Report'!$I$10),('[2]NonRes - Report'!$I$10/'[2]NonRes - Report'!$I$22*'[2]NonRes - Report'!$E$10),IF(AND($B19="1 1/2-inch",DR19&gt;'[2]NonRes - Report'!$J$10),('[2]NonRes - Report'!$J$10/'[2]NonRes - Report'!$I$22*'[2]NonRes - Report'!$E$10),IF(AND($B19="2-inch",DR19&gt;'[2]NonRes - Report'!$K$10),('[2]NonRes - Report'!$K$10/'[2]NonRes - Report'!$I$22*'[2]NonRes - Report'!$E$10),IF(AND($B19="3-inch",DR19&gt;'[2]NonRes - Report'!$L$10),('[2]NonRes - Report'!$L$10/'[2]NonRes - Report'!$I$22*'[2]NonRes - Report'!$E$10),IF(AND($B19="4-inch",DR19&gt;'[2]NonRes - Report'!$M$10),('[2]NonRes - Report'!$M$10/'[2]NonRes - Report'!$I$22*'[2]NonRes - Report'!$E$10),IF(AND($B19="6-inch",DR19&gt;'[2]NonRes - Report'!$N$10),('[2]NonRes - Report'!$N$10/'[2]NonRes - Report'!$I$22*'[2]NonRes - Report'!$E$10),AL19/'[2]NonRes - Report'!$I$22*'[2]NonRes - Report'!$E$10)))))))</f>
        <v>34</v>
      </c>
      <c r="AY19" s="40">
        <f>IF(AND($B19="3/4-inch",DS19&gt;'[2]NonRes - Report'!$G$10),('[2]NonRes - Report'!$G$10/'[2]NonRes - Report'!$I$22*'[2]NonRes - Report'!$E$10),IF(AND($B19="1-inch",DS19&gt;'[2]NonRes - Report'!$I$10),('[2]NonRes - Report'!$I$10/'[2]NonRes - Report'!$I$22*'[2]NonRes - Report'!$E$10),IF(AND($B19="1 1/2-inch",DS19&gt;'[2]NonRes - Report'!$J$10),('[2]NonRes - Report'!$J$10/'[2]NonRes - Report'!$I$22*'[2]NonRes - Report'!$E$10),IF(AND($B19="2-inch",DS19&gt;'[2]NonRes - Report'!$K$10),('[2]NonRes - Report'!$K$10/'[2]NonRes - Report'!$I$22*'[2]NonRes - Report'!$E$10),IF(AND($B19="3-inch",DS19&gt;'[2]NonRes - Report'!$L$10),('[2]NonRes - Report'!$L$10/'[2]NonRes - Report'!$I$22*'[2]NonRes - Report'!$E$10),IF(AND($B19="4-inch",DS19&gt;'[2]NonRes - Report'!$M$10),('[2]NonRes - Report'!$M$10/'[2]NonRes - Report'!$I$22*'[2]NonRes - Report'!$E$10),IF(AND($B19="6-inch",DS19&gt;'[2]NonRes - Report'!$N$10),('[2]NonRes - Report'!$N$10/'[2]NonRes - Report'!$I$22*'[2]NonRes - Report'!$E$10),AM19/'[2]NonRes - Report'!$I$22*'[2]NonRes - Report'!$E$10)))))))</f>
        <v>66.3</v>
      </c>
      <c r="AZ19" s="40">
        <f>IF(AND($B19="3/4-inch",DT19&gt;'[2]NonRes - Report'!$G$10),('[2]NonRes - Report'!$G$10/'[2]NonRes - Report'!$I$22*'[2]NonRes - Report'!$E$10),IF(AND($B19="1-inch",DT19&gt;'[2]NonRes - Report'!$I$10),('[2]NonRes - Report'!$I$10/'[2]NonRes - Report'!$I$22*'[2]NonRes - Report'!$E$10),IF(AND($B19="1 1/2-inch",DT19&gt;'[2]NonRes - Report'!$J$10),('[2]NonRes - Report'!$J$10/'[2]NonRes - Report'!$I$22*'[2]NonRes - Report'!$E$10),IF(AND($B19="2-inch",DT19&gt;'[2]NonRes - Report'!$K$10),('[2]NonRes - Report'!$K$10/'[2]NonRes - Report'!$I$22*'[2]NonRes - Report'!$E$10),IF(AND($B19="3-inch",DT19&gt;'[2]NonRes - Report'!$L$10),('[2]NonRes - Report'!$L$10/'[2]NonRes - Report'!$I$22*'[2]NonRes - Report'!$E$10),IF(AND($B19="4-inch",DT19&gt;'[2]NonRes - Report'!$M$10),('[2]NonRes - Report'!$M$10/'[2]NonRes - Report'!$I$22*'[2]NonRes - Report'!$E$10),IF(AND($B19="6-inch",DT19&gt;'[2]NonRes - Report'!$N$10),('[2]NonRes - Report'!$N$10/'[2]NonRes - Report'!$I$22*'[2]NonRes - Report'!$E$10),AN19/'[2]NonRes - Report'!$I$22*'[2]NonRes - Report'!$E$10)))))))</f>
        <v>56.1</v>
      </c>
      <c r="BA19" s="41">
        <f>IF(AND($B19="3/4-inch",DU19&gt;'[2]NonRes - Report'!$G$10),('[2]NonRes - Report'!$G$10/'[2]NonRes - Report'!$I$22*'[2]NonRes - Report'!$E$10),IF(AND($B19="1-inch",DU19&gt;'[2]NonRes - Report'!$I$10),('[2]NonRes - Report'!$I$10/'[2]NonRes - Report'!$I$22*'[2]NonRes - Report'!$E$10),IF(AND($B19="1 1/2-inch",DU19&gt;'[2]NonRes - Report'!$J$10),('[2]NonRes - Report'!$J$10/'[2]NonRes - Report'!$I$22*'[2]NonRes - Report'!$E$10),IF(AND($B19="2-inch",DU19&gt;'[2]NonRes - Report'!$K$10),('[2]NonRes - Report'!$K$10/'[2]NonRes - Report'!$I$22*'[2]NonRes - Report'!$E$10),IF(AND($B19="3-inch",DU19&gt;'[2]NonRes - Report'!$L$10),('[2]NonRes - Report'!$L$10/'[2]NonRes - Report'!$I$22*'[2]NonRes - Report'!$E$10),IF(AND($B19="4-inch",DU19&gt;'[2]NonRes - Report'!$M$10),('[2]NonRes - Report'!$M$10/'[2]NonRes - Report'!$I$22*'[2]NonRes - Report'!$E$10),IF(AND($B19="6-inch",DU19&gt;'[2]NonRes - Report'!$N$10),('[2]NonRes - Report'!$N$10/'[2]NonRes - Report'!$I$22*'[2]NonRes - Report'!$E$10),AO19/'[2]NonRes - Report'!$I$22*'[2]NonRes - Report'!$E$10)))))))</f>
        <v>48.449999999999996</v>
      </c>
      <c r="BB19" s="38">
        <f>IF(AND($B19="3/4-inch",DJ19&gt;'[2]NonRes - Report'!$G$12),('[2]NonRes - Report'!$G$12-'[2]NonRes - Report'!$G$10),IF(AND($B19="3/4-inch",ABS(DJ19)&gt;'[2]NonRes - Report'!$G$12),-('[2]NonRes - Report'!$G$12-'[2]NonRes - Report'!$G$10),IF(AND($B19="1-inch",DJ19&gt;'[2]NonRes - Report'!$I$12),('[2]NonRes - Report'!$I$12-'[2]NonRes - Report'!$I$10),IF(AND($B19="1-inch",ABS(DJ19)&gt;'[2]NonRes - Report'!$I$12),-('[2]NonRes - Report'!$I$12-'[2]NonRes - Report'!$I$10),IF(AND($B19="1 1/2-inch",DJ19&gt;'[2]NonRes - Report'!$J$12),('[2]NonRes - Report'!$J$12-'[2]NonRes - Report'!$J$10),IF(AND($B19="1 1/2-inch",ABS(DJ19)&gt;'[2]NonRes - Report'!$J$12),-('[2]NonRes - Report'!$J$12-'[2]NonRes - Report'!$J$10),IF(AND($B19="2-inch",DJ19&gt;'[2]NonRes - Report'!$K$12),('[2]NonRes - Report'!$K$12-'[2]NonRes - Report'!$K$10),IF(AND($B19="2-inch",ABS(DJ19)&gt;'[2]NonRes - Report'!$K$12),-('[2]NonRes - Report'!$K$12-'[2]NonRes - Report'!$K$10),IF(AND($B19="3-inch",DJ19&gt;'[2]NonRes - Report'!$L$12),('[2]NonRes - Report'!$L$12-'[2]NonRes - Report'!$L$10),IF(AND($B19="3-inch",ABS(DJ19)&gt;'[2]NonRes - Report'!$L$12),-('[2]NonRes - Report'!$L$12-'[2]NonRes - Report'!$L$10),IF(AND($B19="4-inch",DJ19&gt;'[2]NonRes - Report'!$M$12),('[2]NonRes - Report'!$M$12-'[2]NonRes - Report'!$M$10),IF(AND($B19="4-inch",ABS(DJ19)&gt;'[2]NonRes - Report'!$M$12),-('[2]NonRes - Report'!$M$12-'[2]NonRes - Report'!$M$10),IF(AND($B19="6-inch",DJ19&gt;'[2]NonRes - Report'!$N$12),('[2]NonRes - Report'!$N$12-'[2]NonRes - Report'!$N$10),IF(AND($B19="6-inch",ABS(DJ19)&gt;'[2]NonRes - Report'!$N$12),-('[2]NonRes - Report'!$N$12-'[2]NonRes - Report'!$N$10),IF(DJ19&lt;0,(+DJ19+AD19),(+DJ19-AD19))))))))))))))))</f>
        <v>0</v>
      </c>
      <c r="BC19" s="38">
        <f>IF(AND($B19="3/4-inch",DK19&gt;'[2]NonRes - Report'!$G$12),('[2]NonRes - Report'!$G$12-'[2]NonRes - Report'!$G$10),IF(AND($B19="3/4-inch",ABS(DK19)&gt;'[2]NonRes - Report'!$G$12),-('[2]NonRes - Report'!$G$12-'[2]NonRes - Report'!$G$10),IF(AND($B19="1-inch",DK19&gt;'[2]NonRes - Report'!$I$12),('[2]NonRes - Report'!$I$12-'[2]NonRes - Report'!$I$10),IF(AND($B19="1-inch",ABS(DK19)&gt;'[2]NonRes - Report'!$I$12),-('[2]NonRes - Report'!$I$12-'[2]NonRes - Report'!$I$10),IF(AND($B19="1 1/2-inch",DK19&gt;'[2]NonRes - Report'!$J$12),('[2]NonRes - Report'!$J$12-'[2]NonRes - Report'!$J$10),IF(AND($B19="1 1/2-inch",ABS(DK19)&gt;'[2]NonRes - Report'!$J$12),-('[2]NonRes - Report'!$J$12-'[2]NonRes - Report'!$J$10),IF(AND($B19="2-inch",DK19&gt;'[2]NonRes - Report'!$K$12),('[2]NonRes - Report'!$K$12-'[2]NonRes - Report'!$K$10),IF(AND($B19="2-inch",ABS(DK19)&gt;'[2]NonRes - Report'!$K$12),-('[2]NonRes - Report'!$K$12-'[2]NonRes - Report'!$K$10),IF(AND($B19="3-inch",DK19&gt;'[2]NonRes - Report'!$L$12),('[2]NonRes - Report'!$L$12-'[2]NonRes - Report'!$L$10),IF(AND($B19="3-inch",ABS(DK19)&gt;'[2]NonRes - Report'!$L$12),-('[2]NonRes - Report'!$L$12-'[2]NonRes - Report'!$L$10),IF(AND($B19="4-inch",DK19&gt;'[2]NonRes - Report'!$M$12),('[2]NonRes - Report'!$M$12-'[2]NonRes - Report'!$M$10),IF(AND($B19="4-inch",ABS(DK19)&gt;'[2]NonRes - Report'!$M$12),-('[2]NonRes - Report'!$M$12-'[2]NonRes - Report'!$M$10),IF(AND($B19="6-inch",DK19&gt;'[2]NonRes - Report'!$N$12),('[2]NonRes - Report'!$N$12-'[2]NonRes - Report'!$N$10),IF(AND($B19="6-inch",ABS(DK19)&gt;'[2]NonRes - Report'!$N$12),-('[2]NonRes - Report'!$N$12-'[2]NonRes - Report'!$N$10),IF(DK19&lt;0,(+DK19+AE19),(+DK19-AE19))))))))))))))))</f>
        <v>0</v>
      </c>
      <c r="BD19" s="38">
        <f>IF(AND($B19="3/4-inch",DL19&gt;'[2]NonRes - Report'!$G$12),('[2]NonRes - Report'!$G$12-'[2]NonRes - Report'!$G$10),IF(AND($B19="3/4-inch",ABS(DL19)&gt;'[2]NonRes - Report'!$G$12),-('[2]NonRes - Report'!$G$12-'[2]NonRes - Report'!$G$10),IF(AND($B19="1-inch",DL19&gt;'[2]NonRes - Report'!$I$12),('[2]NonRes - Report'!$I$12-'[2]NonRes - Report'!$I$10),IF(AND($B19="1-inch",ABS(DL19)&gt;'[2]NonRes - Report'!$I$12),-('[2]NonRes - Report'!$I$12-'[2]NonRes - Report'!$I$10),IF(AND($B19="1 1/2-inch",DL19&gt;'[2]NonRes - Report'!$J$12),('[2]NonRes - Report'!$J$12-'[2]NonRes - Report'!$J$10),IF(AND($B19="1 1/2-inch",ABS(DL19)&gt;'[2]NonRes - Report'!$J$12),-('[2]NonRes - Report'!$J$12-'[2]NonRes - Report'!$J$10),IF(AND($B19="2-inch",DL19&gt;'[2]NonRes - Report'!$K$12),('[2]NonRes - Report'!$K$12-'[2]NonRes - Report'!$K$10),IF(AND($B19="2-inch",ABS(DL19)&gt;'[2]NonRes - Report'!$K$12),-('[2]NonRes - Report'!$K$12-'[2]NonRes - Report'!$K$10),IF(AND($B19="3-inch",DL19&gt;'[2]NonRes - Report'!$L$12),('[2]NonRes - Report'!$L$12-'[2]NonRes - Report'!$L$10),IF(AND($B19="3-inch",ABS(DL19)&gt;'[2]NonRes - Report'!$L$12),-('[2]NonRes - Report'!$L$12-'[2]NonRes - Report'!$L$10),IF(AND($B19="4-inch",DL19&gt;'[2]NonRes - Report'!$M$12),('[2]NonRes - Report'!$M$12-'[2]NonRes - Report'!$M$10),IF(AND($B19="4-inch",ABS(DL19)&gt;'[2]NonRes - Report'!$M$12),-('[2]NonRes - Report'!$M$12-'[2]NonRes - Report'!$M$10),IF(AND($B19="6-inch",DL19&gt;'[2]NonRes - Report'!$N$12),('[2]NonRes - Report'!$N$12-'[2]NonRes - Report'!$N$10),IF(AND($B19="6-inch",ABS(DL19)&gt;'[2]NonRes - Report'!$N$12),-('[2]NonRes - Report'!$N$12-'[2]NonRes - Report'!$N$10),IF(DL19&lt;0,(+DL19+AF19),(+DL19-AF19))))))))))))))))</f>
        <v>0</v>
      </c>
      <c r="BE19" s="38">
        <f>IF(AND($B19="3/4-inch",DM19&gt;'[2]NonRes - Report'!$G$12),('[2]NonRes - Report'!$G$12-'[2]NonRes - Report'!$G$10),IF(AND($B19="3/4-inch",ABS(DM19)&gt;'[2]NonRes - Report'!$G$12),-('[2]NonRes - Report'!$G$12-'[2]NonRes - Report'!$G$10),IF(AND($B19="1-inch",DM19&gt;'[2]NonRes - Report'!$I$12),('[2]NonRes - Report'!$I$12-'[2]NonRes - Report'!$I$10),IF(AND($B19="1-inch",ABS(DM19)&gt;'[2]NonRes - Report'!$I$12),-('[2]NonRes - Report'!$I$12-'[2]NonRes - Report'!$I$10),IF(AND($B19="1 1/2-inch",DM19&gt;'[2]NonRes - Report'!$J$12),('[2]NonRes - Report'!$J$12-'[2]NonRes - Report'!$J$10),IF(AND($B19="1 1/2-inch",ABS(DM19)&gt;'[2]NonRes - Report'!$J$12),-('[2]NonRes - Report'!$J$12-'[2]NonRes - Report'!$J$10),IF(AND($B19="2-inch",DM19&gt;'[2]NonRes - Report'!$K$12),('[2]NonRes - Report'!$K$12-'[2]NonRes - Report'!$K$10),IF(AND($B19="2-inch",ABS(DM19)&gt;'[2]NonRes - Report'!$K$12),-('[2]NonRes - Report'!$K$12-'[2]NonRes - Report'!$K$10),IF(AND($B19="3-inch",DM19&gt;'[2]NonRes - Report'!$L$12),('[2]NonRes - Report'!$L$12-'[2]NonRes - Report'!$L$10),IF(AND($B19="3-inch",ABS(DM19)&gt;'[2]NonRes - Report'!$L$12),-('[2]NonRes - Report'!$L$12-'[2]NonRes - Report'!$L$10),IF(AND($B19="4-inch",DM19&gt;'[2]NonRes - Report'!$M$12),('[2]NonRes - Report'!$M$12-'[2]NonRes - Report'!$M$10),IF(AND($B19="4-inch",ABS(DM19)&gt;'[2]NonRes - Report'!$M$12),-('[2]NonRes - Report'!$M$12-'[2]NonRes - Report'!$M$10),IF(AND($B19="6-inch",DM19&gt;'[2]NonRes - Report'!$N$12),('[2]NonRes - Report'!$N$12-'[2]NonRes - Report'!$N$10),IF(AND($B19="6-inch",ABS(DM19)&gt;'[2]NonRes - Report'!$N$12),-('[2]NonRes - Report'!$N$12-'[2]NonRes - Report'!$N$10),IF(DM19&lt;0,(+DM19+AG19),(+DM19-AG19))))))))))))))))</f>
        <v>0</v>
      </c>
      <c r="BF19" s="38">
        <f>IF(AND($B19="3/4-inch",DN19&gt;'[2]NonRes - Report'!$G$12),('[2]NonRes - Report'!$G$12-'[2]NonRes - Report'!$G$10),IF(AND($B19="3/4-inch",ABS(DN19)&gt;'[2]NonRes - Report'!$G$12),-('[2]NonRes - Report'!$G$12-'[2]NonRes - Report'!$G$10),IF(AND($B19="1-inch",DN19&gt;'[2]NonRes - Report'!$I$12),('[2]NonRes - Report'!$I$12-'[2]NonRes - Report'!$I$10),IF(AND($B19="1-inch",ABS(DN19)&gt;'[2]NonRes - Report'!$I$12),-('[2]NonRes - Report'!$I$12-'[2]NonRes - Report'!$I$10),IF(AND($B19="1 1/2-inch",DN19&gt;'[2]NonRes - Report'!$J$12),('[2]NonRes - Report'!$J$12-'[2]NonRes - Report'!$J$10),IF(AND($B19="1 1/2-inch",ABS(DN19)&gt;'[2]NonRes - Report'!$J$12),-('[2]NonRes - Report'!$J$12-'[2]NonRes - Report'!$J$10),IF(AND($B19="2-inch",DN19&gt;'[2]NonRes - Report'!$K$12),('[2]NonRes - Report'!$K$12-'[2]NonRes - Report'!$K$10),IF(AND($B19="2-inch",ABS(DN19)&gt;'[2]NonRes - Report'!$K$12),-('[2]NonRes - Report'!$K$12-'[2]NonRes - Report'!$K$10),IF(AND($B19="3-inch",DN19&gt;'[2]NonRes - Report'!$L$12),('[2]NonRes - Report'!$L$12-'[2]NonRes - Report'!$L$10),IF(AND($B19="3-inch",ABS(DN19)&gt;'[2]NonRes - Report'!$L$12),-('[2]NonRes - Report'!$L$12-'[2]NonRes - Report'!$L$10),IF(AND($B19="4-inch",DN19&gt;'[2]NonRes - Report'!$M$12),('[2]NonRes - Report'!$M$12-'[2]NonRes - Report'!$M$10),IF(AND($B19="4-inch",ABS(DN19)&gt;'[2]NonRes - Report'!$M$12),-('[2]NonRes - Report'!$M$12-'[2]NonRes - Report'!$M$10),IF(AND($B19="6-inch",DN19&gt;'[2]NonRes - Report'!$N$12),('[2]NonRes - Report'!$N$12-'[2]NonRes - Report'!$N$10),IF(AND($B19="6-inch",ABS(DN19)&gt;'[2]NonRes - Report'!$N$12),-('[2]NonRes - Report'!$N$12-'[2]NonRes - Report'!$N$10),IF(DN19&lt;0,(+DN19+AH19),(+DN19-AH19))))))))))))))))</f>
        <v>0</v>
      </c>
      <c r="BG19" s="38">
        <f>IF(AND($B19="3/4-inch",DO19&gt;'[2]NonRes - Report'!$G$12),('[2]NonRes - Report'!$G$12-'[2]NonRes - Report'!$G$10),IF(AND($B19="3/4-inch",ABS(DO19)&gt;'[2]NonRes - Report'!$G$12),-('[2]NonRes - Report'!$G$12-'[2]NonRes - Report'!$G$10),IF(AND($B19="1-inch",DO19&gt;'[2]NonRes - Report'!$I$12),('[2]NonRes - Report'!$I$12-'[2]NonRes - Report'!$I$10),IF(AND($B19="1-inch",ABS(DO19)&gt;'[2]NonRes - Report'!$I$12),-('[2]NonRes - Report'!$I$12-'[2]NonRes - Report'!$I$10),IF(AND($B19="1 1/2-inch",DO19&gt;'[2]NonRes - Report'!$J$12),('[2]NonRes - Report'!$J$12-'[2]NonRes - Report'!$J$10),IF(AND($B19="1 1/2-inch",ABS(DO19)&gt;'[2]NonRes - Report'!$J$12),-('[2]NonRes - Report'!$J$12-'[2]NonRes - Report'!$J$10),IF(AND($B19="2-inch",DO19&gt;'[2]NonRes - Report'!$K$12),('[2]NonRes - Report'!$K$12-'[2]NonRes - Report'!$K$10),IF(AND($B19="2-inch",ABS(DO19)&gt;'[2]NonRes - Report'!$K$12),-('[2]NonRes - Report'!$K$12-'[2]NonRes - Report'!$K$10),IF(AND($B19="3-inch",DO19&gt;'[2]NonRes - Report'!$L$12),('[2]NonRes - Report'!$L$12-'[2]NonRes - Report'!$L$10),IF(AND($B19="3-inch",ABS(DO19)&gt;'[2]NonRes - Report'!$L$12),-('[2]NonRes - Report'!$L$12-'[2]NonRes - Report'!$L$10),IF(AND($B19="4-inch",DO19&gt;'[2]NonRes - Report'!$M$12),('[2]NonRes - Report'!$M$12-'[2]NonRes - Report'!$M$10),IF(AND($B19="4-inch",ABS(DO19)&gt;'[2]NonRes - Report'!$M$12),-('[2]NonRes - Report'!$M$12-'[2]NonRes - Report'!$M$10),IF(AND($B19="6-inch",DO19&gt;'[2]NonRes - Report'!$N$12),('[2]NonRes - Report'!$N$12-'[2]NonRes - Report'!$N$10),IF(AND($B19="6-inch",ABS(DO19)&gt;'[2]NonRes - Report'!$N$12),-('[2]NonRes - Report'!$N$12-'[2]NonRes - Report'!$N$10),IF(DO19&lt;0,(+DO19+AI19),(+DO19-AI19))))))))))))))))</f>
        <v>0</v>
      </c>
      <c r="BH19" s="38">
        <f>IF(AND($B19="3/4-inch",DP19&gt;'[2]NonRes - Report'!$G$12),('[2]NonRes - Report'!$G$12-'[2]NonRes - Report'!$G$10),IF(AND($B19="3/4-inch",ABS(DP19)&gt;'[2]NonRes - Report'!$G$12),-('[2]NonRes - Report'!$G$12-'[2]NonRes - Report'!$G$10),IF(AND($B19="1-inch",DP19&gt;'[2]NonRes - Report'!$I$12),('[2]NonRes - Report'!$I$12-'[2]NonRes - Report'!$I$10),IF(AND($B19="1-inch",ABS(DP19)&gt;'[2]NonRes - Report'!$I$12),-('[2]NonRes - Report'!$I$12-'[2]NonRes - Report'!$I$10),IF(AND($B19="1 1/2-inch",DP19&gt;'[2]NonRes - Report'!$J$12),('[2]NonRes - Report'!$J$12-'[2]NonRes - Report'!$J$10),IF(AND($B19="1 1/2-inch",ABS(DP19)&gt;'[2]NonRes - Report'!$J$12),-('[2]NonRes - Report'!$J$12-'[2]NonRes - Report'!$J$10),IF(AND($B19="2-inch",DP19&gt;'[2]NonRes - Report'!$K$12),('[2]NonRes - Report'!$K$12-'[2]NonRes - Report'!$K$10),IF(AND($B19="2-inch",ABS(DP19)&gt;'[2]NonRes - Report'!$K$12),-('[2]NonRes - Report'!$K$12-'[2]NonRes - Report'!$K$10),IF(AND($B19="3-inch",DP19&gt;'[2]NonRes - Report'!$L$12),('[2]NonRes - Report'!$L$12-'[2]NonRes - Report'!$L$10),IF(AND($B19="3-inch",ABS(DP19)&gt;'[2]NonRes - Report'!$L$12),-('[2]NonRes - Report'!$L$12-'[2]NonRes - Report'!$L$10),IF(AND($B19="4-inch",DP19&gt;'[2]NonRes - Report'!$M$12),('[2]NonRes - Report'!$M$12-'[2]NonRes - Report'!$M$10),IF(AND($B19="4-inch",ABS(DP19)&gt;'[2]NonRes - Report'!$M$12),-('[2]NonRes - Report'!$M$12-'[2]NonRes - Report'!$M$10),IF(AND($B19="6-inch",DP19&gt;'[2]NonRes - Report'!$N$12),('[2]NonRes - Report'!$N$12-'[2]NonRes - Report'!$N$10),IF(AND($B19="6-inch",ABS(DP19)&gt;'[2]NonRes - Report'!$N$12),-('[2]NonRes - Report'!$N$12-'[2]NonRes - Report'!$N$10),IF(DP19&lt;0,(+DP19+AJ19),(+DP19-AJ19))))))))))))))))</f>
        <v>0</v>
      </c>
      <c r="BI19" s="38">
        <f>IF(AND($B19="3/4-inch",DQ19&gt;'[2]NonRes - Report'!$G$12),('[2]NonRes - Report'!$G$12-'[2]NonRes - Report'!$G$10),IF(AND($B19="3/4-inch",ABS(DQ19)&gt;'[2]NonRes - Report'!$G$12),-('[2]NonRes - Report'!$G$12-'[2]NonRes - Report'!$G$10),IF(AND($B19="1-inch",DQ19&gt;'[2]NonRes - Report'!$I$12),('[2]NonRes - Report'!$I$12-'[2]NonRes - Report'!$I$10),IF(AND($B19="1-inch",ABS(DQ19)&gt;'[2]NonRes - Report'!$I$12),-('[2]NonRes - Report'!$I$12-'[2]NonRes - Report'!$I$10),IF(AND($B19="1 1/2-inch",DQ19&gt;'[2]NonRes - Report'!$J$12),('[2]NonRes - Report'!$J$12-'[2]NonRes - Report'!$J$10),IF(AND($B19="1 1/2-inch",ABS(DQ19)&gt;'[2]NonRes - Report'!$J$12),-('[2]NonRes - Report'!$J$12-'[2]NonRes - Report'!$J$10),IF(AND($B19="2-inch",DQ19&gt;'[2]NonRes - Report'!$K$12),('[2]NonRes - Report'!$K$12-'[2]NonRes - Report'!$K$10),IF(AND($B19="2-inch",ABS(DQ19)&gt;'[2]NonRes - Report'!$K$12),-('[2]NonRes - Report'!$K$12-'[2]NonRes - Report'!$K$10),IF(AND($B19="3-inch",DQ19&gt;'[2]NonRes - Report'!$L$12),('[2]NonRes - Report'!$L$12-'[2]NonRes - Report'!$L$10),IF(AND($B19="3-inch",ABS(DQ19)&gt;'[2]NonRes - Report'!$L$12),-('[2]NonRes - Report'!$L$12-'[2]NonRes - Report'!$L$10),IF(AND($B19="4-inch",DQ19&gt;'[2]NonRes - Report'!$M$12),('[2]NonRes - Report'!$M$12-'[2]NonRes - Report'!$M$10),IF(AND($B19="4-inch",ABS(DQ19)&gt;'[2]NonRes - Report'!$M$12),-('[2]NonRes - Report'!$M$12-'[2]NonRes - Report'!$M$10),IF(AND($B19="6-inch",DQ19&gt;'[2]NonRes - Report'!$N$12),('[2]NonRes - Report'!$N$12-'[2]NonRes - Report'!$N$10),IF(AND($B19="6-inch",ABS(DQ19)&gt;'[2]NonRes - Report'!$N$12),-('[2]NonRes - Report'!$N$12-'[2]NonRes - Report'!$N$10),IF(DQ19&lt;0,(+DQ19+AK19),(+DQ19-AK19))))))))))))))))</f>
        <v>0</v>
      </c>
      <c r="BJ19" s="38">
        <f>IF(AND($B19="3/4-inch",DR19&gt;'[2]NonRes - Report'!$G$12),('[2]NonRes - Report'!$G$12-'[2]NonRes - Report'!$G$10),IF(AND($B19="3/4-inch",ABS(DR19)&gt;'[2]NonRes - Report'!$G$12),-('[2]NonRes - Report'!$G$12-'[2]NonRes - Report'!$G$10),IF(AND($B19="1-inch",DR19&gt;'[2]NonRes - Report'!$I$12),('[2]NonRes - Report'!$I$12-'[2]NonRes - Report'!$I$10),IF(AND($B19="1-inch",ABS(DR19)&gt;'[2]NonRes - Report'!$I$12),-('[2]NonRes - Report'!$I$12-'[2]NonRes - Report'!$I$10),IF(AND($B19="1 1/2-inch",DR19&gt;'[2]NonRes - Report'!$J$12),('[2]NonRes - Report'!$J$12-'[2]NonRes - Report'!$J$10),IF(AND($B19="1 1/2-inch",ABS(DR19)&gt;'[2]NonRes - Report'!$J$12),-('[2]NonRes - Report'!$J$12-'[2]NonRes - Report'!$J$10),IF(AND($B19="2-inch",DR19&gt;'[2]NonRes - Report'!$K$12),('[2]NonRes - Report'!$K$12-'[2]NonRes - Report'!$K$10),IF(AND($B19="2-inch",ABS(DR19)&gt;'[2]NonRes - Report'!$K$12),-('[2]NonRes - Report'!$K$12-'[2]NonRes - Report'!$K$10),IF(AND($B19="3-inch",DR19&gt;'[2]NonRes - Report'!$L$12),('[2]NonRes - Report'!$L$12-'[2]NonRes - Report'!$L$10),IF(AND($B19="3-inch",ABS(DR19)&gt;'[2]NonRes - Report'!$L$12),-('[2]NonRes - Report'!$L$12-'[2]NonRes - Report'!$L$10),IF(AND($B19="4-inch",DR19&gt;'[2]NonRes - Report'!$M$12),('[2]NonRes - Report'!$M$12-'[2]NonRes - Report'!$M$10),IF(AND($B19="4-inch",ABS(DR19)&gt;'[2]NonRes - Report'!$M$12),-('[2]NonRes - Report'!$M$12-'[2]NonRes - Report'!$M$10),IF(AND($B19="6-inch",DR19&gt;'[2]NonRes - Report'!$N$12),('[2]NonRes - Report'!$N$12-'[2]NonRes - Report'!$N$10),IF(AND($B19="6-inch",ABS(DR19)&gt;'[2]NonRes - Report'!$N$12),-('[2]NonRes - Report'!$N$12-'[2]NonRes - Report'!$N$10),IF(DR19&lt;0,(+DR19+AL19),(+DR19-AL19))))))))))))))))</f>
        <v>0</v>
      </c>
      <c r="BK19" s="38">
        <f>IF(AND($B19="3/4-inch",DS19&gt;'[2]NonRes - Report'!$G$12),('[2]NonRes - Report'!$G$12-'[2]NonRes - Report'!$G$10),IF(AND($B19="3/4-inch",ABS(DS19)&gt;'[2]NonRes - Report'!$G$12),-('[2]NonRes - Report'!$G$12-'[2]NonRes - Report'!$G$10),IF(AND($B19="1-inch",DS19&gt;'[2]NonRes - Report'!$I$12),('[2]NonRes - Report'!$I$12-'[2]NonRes - Report'!$I$10),IF(AND($B19="1-inch",ABS(DS19)&gt;'[2]NonRes - Report'!$I$12),-('[2]NonRes - Report'!$I$12-'[2]NonRes - Report'!$I$10),IF(AND($B19="1 1/2-inch",DS19&gt;'[2]NonRes - Report'!$J$12),('[2]NonRes - Report'!$J$12-'[2]NonRes - Report'!$J$10),IF(AND($B19="1 1/2-inch",ABS(DS19)&gt;'[2]NonRes - Report'!$J$12),-('[2]NonRes - Report'!$J$12-'[2]NonRes - Report'!$J$10),IF(AND($B19="2-inch",DS19&gt;'[2]NonRes - Report'!$K$12),('[2]NonRes - Report'!$K$12-'[2]NonRes - Report'!$K$10),IF(AND($B19="2-inch",ABS(DS19)&gt;'[2]NonRes - Report'!$K$12),-('[2]NonRes - Report'!$K$12-'[2]NonRes - Report'!$K$10),IF(AND($B19="3-inch",DS19&gt;'[2]NonRes - Report'!$L$12),('[2]NonRes - Report'!$L$12-'[2]NonRes - Report'!$L$10),IF(AND($B19="3-inch",ABS(DS19)&gt;'[2]NonRes - Report'!$L$12),-('[2]NonRes - Report'!$L$12-'[2]NonRes - Report'!$L$10),IF(AND($B19="4-inch",DS19&gt;'[2]NonRes - Report'!$M$12),('[2]NonRes - Report'!$M$12-'[2]NonRes - Report'!$M$10),IF(AND($B19="4-inch",ABS(DS19)&gt;'[2]NonRes - Report'!$M$12),-('[2]NonRes - Report'!$M$12-'[2]NonRes - Report'!$M$10),IF(AND($B19="6-inch",DS19&gt;'[2]NonRes - Report'!$N$12),('[2]NonRes - Report'!$N$12-'[2]NonRes - Report'!$N$10),IF(AND($B19="6-inch",ABS(DS19)&gt;'[2]NonRes - Report'!$N$12),-('[2]NonRes - Report'!$N$12-'[2]NonRes - Report'!$N$10),IF(DS19&lt;0,(+DS19+AM19),(+DS19-AM19))))))))))))))))</f>
        <v>0</v>
      </c>
      <c r="BL19" s="38">
        <f>IF(AND($B19="3/4-inch",DT19&gt;'[2]NonRes - Report'!$G$12),('[2]NonRes - Report'!$G$12-'[2]NonRes - Report'!$G$10),IF(AND($B19="3/4-inch",ABS(DT19)&gt;'[2]NonRes - Report'!$G$12),-('[2]NonRes - Report'!$G$12-'[2]NonRes - Report'!$G$10),IF(AND($B19="1-inch",DT19&gt;'[2]NonRes - Report'!$I$12),('[2]NonRes - Report'!$I$12-'[2]NonRes - Report'!$I$10),IF(AND($B19="1-inch",ABS(DT19)&gt;'[2]NonRes - Report'!$I$12),-('[2]NonRes - Report'!$I$12-'[2]NonRes - Report'!$I$10),IF(AND($B19="1 1/2-inch",DT19&gt;'[2]NonRes - Report'!$J$12),('[2]NonRes - Report'!$J$12-'[2]NonRes - Report'!$J$10),IF(AND($B19="1 1/2-inch",ABS(DT19)&gt;'[2]NonRes - Report'!$J$12),-('[2]NonRes - Report'!$J$12-'[2]NonRes - Report'!$J$10),IF(AND($B19="2-inch",DT19&gt;'[2]NonRes - Report'!$K$12),('[2]NonRes - Report'!$K$12-'[2]NonRes - Report'!$K$10),IF(AND($B19="2-inch",ABS(DT19)&gt;'[2]NonRes - Report'!$K$12),-('[2]NonRes - Report'!$K$12-'[2]NonRes - Report'!$K$10),IF(AND($B19="3-inch",DT19&gt;'[2]NonRes - Report'!$L$12),('[2]NonRes - Report'!$L$12-'[2]NonRes - Report'!$L$10),IF(AND($B19="3-inch",ABS(DT19)&gt;'[2]NonRes - Report'!$L$12),-('[2]NonRes - Report'!$L$12-'[2]NonRes - Report'!$L$10),IF(AND($B19="4-inch",DT19&gt;'[2]NonRes - Report'!$M$12),('[2]NonRes - Report'!$M$12-'[2]NonRes - Report'!$M$10),IF(AND($B19="4-inch",ABS(DT19)&gt;'[2]NonRes - Report'!$M$12),-('[2]NonRes - Report'!$M$12-'[2]NonRes - Report'!$M$10),IF(AND($B19="6-inch",DT19&gt;'[2]NonRes - Report'!$N$12),('[2]NonRes - Report'!$N$12-'[2]NonRes - Report'!$N$10),IF(AND($B19="6-inch",ABS(DT19)&gt;'[2]NonRes - Report'!$N$12),-('[2]NonRes - Report'!$N$12-'[2]NonRes - Report'!$N$10),IF(DT19&lt;0,(+DT19+AN19),(+DT19-AN19))))))))))))))))</f>
        <v>0</v>
      </c>
      <c r="BM19" s="39">
        <f>IF(AND($B19="3/4-inch",DU19&gt;'[2]NonRes - Report'!$G$12),('[2]NonRes - Report'!$G$12-'[2]NonRes - Report'!$G$10),IF(AND($B19="3/4-inch",ABS(DU19)&gt;'[2]NonRes - Report'!$G$12),-('[2]NonRes - Report'!$G$12-'[2]NonRes - Report'!$G$10),IF(AND($B19="1-inch",DU19&gt;'[2]NonRes - Report'!$I$12),('[2]NonRes - Report'!$I$12-'[2]NonRes - Report'!$I$10),IF(AND($B19="1-inch",ABS(DU19)&gt;'[2]NonRes - Report'!$I$12),-('[2]NonRes - Report'!$I$12-'[2]NonRes - Report'!$I$10),IF(AND($B19="1 1/2-inch",DU19&gt;'[2]NonRes - Report'!$J$12),('[2]NonRes - Report'!$J$12-'[2]NonRes - Report'!$J$10),IF(AND($B19="1 1/2-inch",ABS(DU19)&gt;'[2]NonRes - Report'!$J$12),-('[2]NonRes - Report'!$J$12-'[2]NonRes - Report'!$J$10),IF(AND($B19="2-inch",DU19&gt;'[2]NonRes - Report'!$K$12),('[2]NonRes - Report'!$K$12-'[2]NonRes - Report'!$K$10),IF(AND($B19="2-inch",ABS(DU19)&gt;'[2]NonRes - Report'!$K$12),-('[2]NonRes - Report'!$K$12-'[2]NonRes - Report'!$K$10),IF(AND($B19="3-inch",DU19&gt;'[2]NonRes - Report'!$L$12),('[2]NonRes - Report'!$L$12-'[2]NonRes - Report'!$L$10),IF(AND($B19="3-inch",ABS(DU19)&gt;'[2]NonRes - Report'!$L$12),-('[2]NonRes - Report'!$L$12-'[2]NonRes - Report'!$L$10),IF(AND($B19="4-inch",DU19&gt;'[2]NonRes - Report'!$M$12),('[2]NonRes - Report'!$M$12-'[2]NonRes - Report'!$M$10),IF(AND($B19="4-inch",ABS(DU19)&gt;'[2]NonRes - Report'!$M$12),-('[2]NonRes - Report'!$M$12-'[2]NonRes - Report'!$M$10),IF(AND($B19="6-inch",DU19&gt;'[2]NonRes - Report'!$N$12),('[2]NonRes - Report'!$N$12-'[2]NonRes - Report'!$N$10),IF(AND($B19="6-inch",ABS(DU19)&gt;'[2]NonRes - Report'!$N$12),-('[2]NonRes - Report'!$N$12-'[2]NonRes - Report'!$N$10),IF(DU19&lt;0,(+DU19+AO19),(+DU19-AO19))))))))))))))))</f>
        <v>0</v>
      </c>
      <c r="BN19" s="40">
        <f>IF(AND($B19="3/4-inch",DJ19&gt;'[2]NonRes - Report'!$G$12),(('[2]NonRes - Report'!$G$12-'[2]NonRes - Report'!$G$10)/'[2]NonRes - Report'!$I$22*'[2]NonRes - Report'!$E$12),IF(AND($B19="1-inch",DJ19&gt;'[2]NonRes - Report'!$I$12),(('[2]NonRes - Report'!$I$12-'[2]NonRes - Report'!$I$10)/'[2]NonRes - Report'!$I$22*'[2]NonRes - Report'!$E$12),IF(AND($B19="1 1/2-inch",DJ19&gt;'[2]NonRes - Report'!$J$12),(('[2]NonRes - Report'!$J$12-'[2]NonRes - Report'!$J$10)/'[2]NonRes - Report'!$I$22*'[2]NonRes - Report'!$E$12),IF(AND($B19="2-inch",DJ19&gt;'[2]NonRes - Report'!$K$12),(('[2]NonRes - Report'!$K$12-'[2]NonRes - Report'!$K$10)/'[2]NonRes - Report'!$I$22*'[2]NonRes - Report'!$E$12),IF(AND($B19="3-inch",DJ19&gt;'[2]NonRes - Report'!$L$12),(('[2]NonRes - Report'!$L$12-'[2]NonRes - Report'!$L$10)/'[2]NonRes - Report'!$I$22*'[2]NonRes - Report'!$E$12),IF(AND($B19="4-inch",DJ19&gt;'[2]NonRes - Report'!$M$12),(('[2]NonRes - Report'!$M$12-'[2]NonRes - Report'!$M$10)/'[2]NonRes - Report'!$I$22*'[2]NonRes - Report'!$E$12),IF(AND($B19="6-inch",DJ19&gt;'[2]NonRes - Report'!$N$12),(('[2]NonRes - Report'!$N$12-'[2]NonRes - Report'!$N$10)/'[2]NonRes - Report'!$I$22*'[2]NonRes - Report'!$E$12),BB19/'[2]NonRes - Report'!$I$22*'[2]NonRes - Report'!$E$12)))))))</f>
        <v>0</v>
      </c>
      <c r="BO19" s="40">
        <f>IF(AND($B19="3/4-inch",DK19&gt;'[2]NonRes - Report'!$G$12),(('[2]NonRes - Report'!$G$12-'[2]NonRes - Report'!$G$10)/'[2]NonRes - Report'!$I$22*'[2]NonRes - Report'!$E$12),IF(AND($B19="1-inch",DK19&gt;'[2]NonRes - Report'!$I$12),(('[2]NonRes - Report'!$I$12-'[2]NonRes - Report'!$I$10)/'[2]NonRes - Report'!$I$22*'[2]NonRes - Report'!$E$12),IF(AND($B19="1 1/2-inch",DK19&gt;'[2]NonRes - Report'!$J$12),(('[2]NonRes - Report'!$J$12-'[2]NonRes - Report'!$J$10)/'[2]NonRes - Report'!$I$22*'[2]NonRes - Report'!$E$12),IF(AND($B19="2-inch",DK19&gt;'[2]NonRes - Report'!$K$12),(('[2]NonRes - Report'!$K$12-'[2]NonRes - Report'!$K$10)/'[2]NonRes - Report'!$I$22*'[2]NonRes - Report'!$E$12),IF(AND($B19="3-inch",DK19&gt;'[2]NonRes - Report'!$L$12),(('[2]NonRes - Report'!$L$12-'[2]NonRes - Report'!$L$10)/'[2]NonRes - Report'!$I$22*'[2]NonRes - Report'!$E$12),IF(AND($B19="4-inch",DK19&gt;'[2]NonRes - Report'!$M$12),(('[2]NonRes - Report'!$M$12-'[2]NonRes - Report'!$M$10)/'[2]NonRes - Report'!$I$22*'[2]NonRes - Report'!$E$12),IF(AND($B19="6-inch",DK19&gt;'[2]NonRes - Report'!$N$12),(('[2]NonRes - Report'!$N$12-'[2]NonRes - Report'!$N$10)/'[2]NonRes - Report'!$I$22*'[2]NonRes - Report'!$E$12),BC19/'[2]NonRes - Report'!$I$22*'[2]NonRes - Report'!$E$12)))))))</f>
        <v>0</v>
      </c>
      <c r="BP19" s="40">
        <f>IF(AND($B19="3/4-inch",DL19&gt;'[2]NonRes - Report'!$G$12),(('[2]NonRes - Report'!$G$12-'[2]NonRes - Report'!$G$10)/'[2]NonRes - Report'!$I$22*'[2]NonRes - Report'!$E$12),IF(AND($B19="1-inch",DL19&gt;'[2]NonRes - Report'!$I$12),(('[2]NonRes - Report'!$I$12-'[2]NonRes - Report'!$I$10)/'[2]NonRes - Report'!$I$22*'[2]NonRes - Report'!$E$12),IF(AND($B19="1 1/2-inch",DL19&gt;'[2]NonRes - Report'!$J$12),(('[2]NonRes - Report'!$J$12-'[2]NonRes - Report'!$J$10)/'[2]NonRes - Report'!$I$22*'[2]NonRes - Report'!$E$12),IF(AND($B19="2-inch",DL19&gt;'[2]NonRes - Report'!$K$12),(('[2]NonRes - Report'!$K$12-'[2]NonRes - Report'!$K$10)/'[2]NonRes - Report'!$I$22*'[2]NonRes - Report'!$E$12),IF(AND($B19="3-inch",DL19&gt;'[2]NonRes - Report'!$L$12),(('[2]NonRes - Report'!$L$12-'[2]NonRes - Report'!$L$10)/'[2]NonRes - Report'!$I$22*'[2]NonRes - Report'!$E$12),IF(AND($B19="4-inch",DL19&gt;'[2]NonRes - Report'!$M$12),(('[2]NonRes - Report'!$M$12-'[2]NonRes - Report'!$M$10)/'[2]NonRes - Report'!$I$22*'[2]NonRes - Report'!$E$12),IF(AND($B19="6-inch",DL19&gt;'[2]NonRes - Report'!$N$12),(('[2]NonRes - Report'!$N$12-'[2]NonRes - Report'!$N$10)/'[2]NonRes - Report'!$I$22*'[2]NonRes - Report'!$E$12),BD19/'[2]NonRes - Report'!$I$22*'[2]NonRes - Report'!$E$12)))))))</f>
        <v>0</v>
      </c>
      <c r="BQ19" s="40">
        <f>IF(AND($B19="3/4-inch",DM19&gt;'[2]NonRes - Report'!$G$12),(('[2]NonRes - Report'!$G$12-'[2]NonRes - Report'!$G$10)/'[2]NonRes - Report'!$I$22*'[2]NonRes - Report'!$E$12),IF(AND($B19="1-inch",DM19&gt;'[2]NonRes - Report'!$I$12),(('[2]NonRes - Report'!$I$12-'[2]NonRes - Report'!$I$10)/'[2]NonRes - Report'!$I$22*'[2]NonRes - Report'!$E$12),IF(AND($B19="1 1/2-inch",DM19&gt;'[2]NonRes - Report'!$J$12),(('[2]NonRes - Report'!$J$12-'[2]NonRes - Report'!$J$10)/'[2]NonRes - Report'!$I$22*'[2]NonRes - Report'!$E$12),IF(AND($B19="2-inch",DM19&gt;'[2]NonRes - Report'!$K$12),(('[2]NonRes - Report'!$K$12-'[2]NonRes - Report'!$K$10)/'[2]NonRes - Report'!$I$22*'[2]NonRes - Report'!$E$12),IF(AND($B19="3-inch",DM19&gt;'[2]NonRes - Report'!$L$12),(('[2]NonRes - Report'!$L$12-'[2]NonRes - Report'!$L$10)/'[2]NonRes - Report'!$I$22*'[2]NonRes - Report'!$E$12),IF(AND($B19="4-inch",DM19&gt;'[2]NonRes - Report'!$M$12),(('[2]NonRes - Report'!$M$12-'[2]NonRes - Report'!$M$10)/'[2]NonRes - Report'!$I$22*'[2]NonRes - Report'!$E$12),IF(AND($B19="6-inch",DM19&gt;'[2]NonRes - Report'!$N$12),(('[2]NonRes - Report'!$N$12-'[2]NonRes - Report'!$N$10)/'[2]NonRes - Report'!$I$22*'[2]NonRes - Report'!$E$12),BE19/'[2]NonRes - Report'!$I$22*'[2]NonRes - Report'!$E$12)))))))</f>
        <v>0</v>
      </c>
      <c r="BR19" s="40">
        <f>IF(AND($B19="3/4-inch",DN19&gt;'[2]NonRes - Report'!$G$12),(('[2]NonRes - Report'!$G$12-'[2]NonRes - Report'!$G$10)/'[2]NonRes - Report'!$I$22*'[2]NonRes - Report'!$E$12),IF(AND($B19="1-inch",DN19&gt;'[2]NonRes - Report'!$I$12),(('[2]NonRes - Report'!$I$12-'[2]NonRes - Report'!$I$10)/'[2]NonRes - Report'!$I$22*'[2]NonRes - Report'!$E$12),IF(AND($B19="1 1/2-inch",DN19&gt;'[2]NonRes - Report'!$J$12),(('[2]NonRes - Report'!$J$12-'[2]NonRes - Report'!$J$10)/'[2]NonRes - Report'!$I$22*'[2]NonRes - Report'!$E$12),IF(AND($B19="2-inch",DN19&gt;'[2]NonRes - Report'!$K$12),(('[2]NonRes - Report'!$K$12-'[2]NonRes - Report'!$K$10)/'[2]NonRes - Report'!$I$22*'[2]NonRes - Report'!$E$12),IF(AND($B19="3-inch",DN19&gt;'[2]NonRes - Report'!$L$12),(('[2]NonRes - Report'!$L$12-'[2]NonRes - Report'!$L$10)/'[2]NonRes - Report'!$I$22*'[2]NonRes - Report'!$E$12),IF(AND($B19="4-inch",DN19&gt;'[2]NonRes - Report'!$M$12),(('[2]NonRes - Report'!$M$12-'[2]NonRes - Report'!$M$10)/'[2]NonRes - Report'!$I$22*'[2]NonRes - Report'!$E$12),IF(AND($B19="6-inch",DN19&gt;'[2]NonRes - Report'!$N$12),(('[2]NonRes - Report'!$N$12-'[2]NonRes - Report'!$N$10)/'[2]NonRes - Report'!$I$22*'[2]NonRes - Report'!$E$12),BF19/'[2]NonRes - Report'!$I$22*'[2]NonRes - Report'!$E$12)))))))</f>
        <v>0</v>
      </c>
      <c r="BS19" s="40">
        <f>IF(AND($B19="3/4-inch",DO19&gt;'[2]NonRes - Report'!$G$12),(('[2]NonRes - Report'!$G$12-'[2]NonRes - Report'!$G$10)/'[2]NonRes - Report'!$I$22*'[2]NonRes - Report'!$E$12),IF(AND($B19="1-inch",DO19&gt;'[2]NonRes - Report'!$I$12),(('[2]NonRes - Report'!$I$12-'[2]NonRes - Report'!$I$10)/'[2]NonRes - Report'!$I$22*'[2]NonRes - Report'!$E$12),IF(AND($B19="1 1/2-inch",DO19&gt;'[2]NonRes - Report'!$J$12),(('[2]NonRes - Report'!$J$12-'[2]NonRes - Report'!$J$10)/'[2]NonRes - Report'!$I$22*'[2]NonRes - Report'!$E$12),IF(AND($B19="2-inch",DO19&gt;'[2]NonRes - Report'!$K$12),(('[2]NonRes - Report'!$K$12-'[2]NonRes - Report'!$K$10)/'[2]NonRes - Report'!$I$22*'[2]NonRes - Report'!$E$12),IF(AND($B19="3-inch",DO19&gt;'[2]NonRes - Report'!$L$12),(('[2]NonRes - Report'!$L$12-'[2]NonRes - Report'!$L$10)/'[2]NonRes - Report'!$I$22*'[2]NonRes - Report'!$E$12),IF(AND($B19="4-inch",DO19&gt;'[2]NonRes - Report'!$M$12),(('[2]NonRes - Report'!$M$12-'[2]NonRes - Report'!$M$10)/'[2]NonRes - Report'!$I$22*'[2]NonRes - Report'!$E$12),IF(AND($B19="6-inch",DO19&gt;'[2]NonRes - Report'!$N$12),(('[2]NonRes - Report'!$N$12-'[2]NonRes - Report'!$N$10)/'[2]NonRes - Report'!$I$22*'[2]NonRes - Report'!$E$12),BG19/'[2]NonRes - Report'!$I$22*'[2]NonRes - Report'!$E$12)))))))</f>
        <v>0</v>
      </c>
      <c r="BT19" s="40">
        <f>IF(AND($B19="3/4-inch",DP19&gt;'[2]NonRes - Report'!$G$12),(('[2]NonRes - Report'!$G$12-'[2]NonRes - Report'!$G$10)/'[2]NonRes - Report'!$I$22*'[2]NonRes - Report'!$E$12),IF(AND($B19="1-inch",DP19&gt;'[2]NonRes - Report'!$I$12),(('[2]NonRes - Report'!$I$12-'[2]NonRes - Report'!$I$10)/'[2]NonRes - Report'!$I$22*'[2]NonRes - Report'!$E$12),IF(AND($B19="1 1/2-inch",DP19&gt;'[2]NonRes - Report'!$J$12),(('[2]NonRes - Report'!$J$12-'[2]NonRes - Report'!$J$10)/'[2]NonRes - Report'!$I$22*'[2]NonRes - Report'!$E$12),IF(AND($B19="2-inch",DP19&gt;'[2]NonRes - Report'!$K$12),(('[2]NonRes - Report'!$K$12-'[2]NonRes - Report'!$K$10)/'[2]NonRes - Report'!$I$22*'[2]NonRes - Report'!$E$12),IF(AND($B19="3-inch",DP19&gt;'[2]NonRes - Report'!$L$12),(('[2]NonRes - Report'!$L$12-'[2]NonRes - Report'!$L$10)/'[2]NonRes - Report'!$I$22*'[2]NonRes - Report'!$E$12),IF(AND($B19="4-inch",DP19&gt;'[2]NonRes - Report'!$M$12),(('[2]NonRes - Report'!$M$12-'[2]NonRes - Report'!$M$10)/'[2]NonRes - Report'!$I$22*'[2]NonRes - Report'!$E$12),IF(AND($B19="6-inch",DP19&gt;'[2]NonRes - Report'!$N$12),(('[2]NonRes - Report'!$N$12-'[2]NonRes - Report'!$N$10)/'[2]NonRes - Report'!$I$22*'[2]NonRes - Report'!$E$12),BH19/'[2]NonRes - Report'!$I$22*'[2]NonRes - Report'!$E$12)))))))</f>
        <v>0</v>
      </c>
      <c r="BU19" s="40">
        <f>IF(AND($B19="3/4-inch",DQ19&gt;'[2]NonRes - Report'!$G$12),(('[2]NonRes - Report'!$G$12-'[2]NonRes - Report'!$G$10)/'[2]NonRes - Report'!$I$22*'[2]NonRes - Report'!$E$12),IF(AND($B19="1-inch",DQ19&gt;'[2]NonRes - Report'!$I$12),(('[2]NonRes - Report'!$I$12-'[2]NonRes - Report'!$I$10)/'[2]NonRes - Report'!$I$22*'[2]NonRes - Report'!$E$12),IF(AND($B19="1 1/2-inch",DQ19&gt;'[2]NonRes - Report'!$J$12),(('[2]NonRes - Report'!$J$12-'[2]NonRes - Report'!$J$10)/'[2]NonRes - Report'!$I$22*'[2]NonRes - Report'!$E$12),IF(AND($B19="2-inch",DQ19&gt;'[2]NonRes - Report'!$K$12),(('[2]NonRes - Report'!$K$12-'[2]NonRes - Report'!$K$10)/'[2]NonRes - Report'!$I$22*'[2]NonRes - Report'!$E$12),IF(AND($B19="3-inch",DQ19&gt;'[2]NonRes - Report'!$L$12),(('[2]NonRes - Report'!$L$12-'[2]NonRes - Report'!$L$10)/'[2]NonRes - Report'!$I$22*'[2]NonRes - Report'!$E$12),IF(AND($B19="4-inch",DQ19&gt;'[2]NonRes - Report'!$M$12),(('[2]NonRes - Report'!$M$12-'[2]NonRes - Report'!$M$10)/'[2]NonRes - Report'!$I$22*'[2]NonRes - Report'!$E$12),IF(AND($B19="6-inch",DQ19&gt;'[2]NonRes - Report'!$N$12),(('[2]NonRes - Report'!$N$12-'[2]NonRes - Report'!$N$10)/'[2]NonRes - Report'!$I$22*'[2]NonRes - Report'!$E$12),BI19/'[2]NonRes - Report'!$I$22*'[2]NonRes - Report'!$E$12)))))))</f>
        <v>0</v>
      </c>
      <c r="BV19" s="40">
        <f>IF(AND($B19="3/4-inch",DR19&gt;'[2]NonRes - Report'!$G$12),(('[2]NonRes - Report'!$G$12-'[2]NonRes - Report'!$G$10)/'[2]NonRes - Report'!$I$22*'[2]NonRes - Report'!$E$12),IF(AND($B19="1-inch",DR19&gt;'[2]NonRes - Report'!$I$12),(('[2]NonRes - Report'!$I$12-'[2]NonRes - Report'!$I$10)/'[2]NonRes - Report'!$I$22*'[2]NonRes - Report'!$E$12),IF(AND($B19="1 1/2-inch",DR19&gt;'[2]NonRes - Report'!$J$12),(('[2]NonRes - Report'!$J$12-'[2]NonRes - Report'!$J$10)/'[2]NonRes - Report'!$I$22*'[2]NonRes - Report'!$E$12),IF(AND($B19="2-inch",DR19&gt;'[2]NonRes - Report'!$K$12),(('[2]NonRes - Report'!$K$12-'[2]NonRes - Report'!$K$10)/'[2]NonRes - Report'!$I$22*'[2]NonRes - Report'!$E$12),IF(AND($B19="3-inch",DR19&gt;'[2]NonRes - Report'!$L$12),(('[2]NonRes - Report'!$L$12-'[2]NonRes - Report'!$L$10)/'[2]NonRes - Report'!$I$22*'[2]NonRes - Report'!$E$12),IF(AND($B19="4-inch",DR19&gt;'[2]NonRes - Report'!$M$12),(('[2]NonRes - Report'!$M$12-'[2]NonRes - Report'!$M$10)/'[2]NonRes - Report'!$I$22*'[2]NonRes - Report'!$E$12),IF(AND($B19="6-inch",DR19&gt;'[2]NonRes - Report'!$N$12),(('[2]NonRes - Report'!$N$12-'[2]NonRes - Report'!$N$10)/'[2]NonRes - Report'!$I$22*'[2]NonRes - Report'!$E$12),BJ19/'[2]NonRes - Report'!$I$22*'[2]NonRes - Report'!$E$12)))))))</f>
        <v>0</v>
      </c>
      <c r="BW19" s="40">
        <f>IF(AND($B19="3/4-inch",DS19&gt;'[2]NonRes - Report'!$G$12),(('[2]NonRes - Report'!$G$12-'[2]NonRes - Report'!$G$10)/'[2]NonRes - Report'!$I$22*'[2]NonRes - Report'!$E$12),IF(AND($B19="1-inch",DS19&gt;'[2]NonRes - Report'!$I$12),(('[2]NonRes - Report'!$I$12-'[2]NonRes - Report'!$I$10)/'[2]NonRes - Report'!$I$22*'[2]NonRes - Report'!$E$12),IF(AND($B19="1 1/2-inch",DS19&gt;'[2]NonRes - Report'!$J$12),(('[2]NonRes - Report'!$J$12-'[2]NonRes - Report'!$J$10)/'[2]NonRes - Report'!$I$22*'[2]NonRes - Report'!$E$12),IF(AND($B19="2-inch",DS19&gt;'[2]NonRes - Report'!$K$12),(('[2]NonRes - Report'!$K$12-'[2]NonRes - Report'!$K$10)/'[2]NonRes - Report'!$I$22*'[2]NonRes - Report'!$E$12),IF(AND($B19="3-inch",DS19&gt;'[2]NonRes - Report'!$L$12),(('[2]NonRes - Report'!$L$12-'[2]NonRes - Report'!$L$10)/'[2]NonRes - Report'!$I$22*'[2]NonRes - Report'!$E$12),IF(AND($B19="4-inch",DS19&gt;'[2]NonRes - Report'!$M$12),(('[2]NonRes - Report'!$M$12-'[2]NonRes - Report'!$M$10)/'[2]NonRes - Report'!$I$22*'[2]NonRes - Report'!$E$12),IF(AND($B19="6-inch",DS19&gt;'[2]NonRes - Report'!$N$12),(('[2]NonRes - Report'!$N$12-'[2]NonRes - Report'!$N$10)/'[2]NonRes - Report'!$I$22*'[2]NonRes - Report'!$E$12),BK19/'[2]NonRes - Report'!$I$22*'[2]NonRes - Report'!$E$12)))))))</f>
        <v>0</v>
      </c>
      <c r="BX19" s="40">
        <f>IF(AND($B19="3/4-inch",DT19&gt;'[2]NonRes - Report'!$G$12),(('[2]NonRes - Report'!$G$12-'[2]NonRes - Report'!$G$10)/'[2]NonRes - Report'!$I$22*'[2]NonRes - Report'!$E$12),IF(AND($B19="1-inch",DT19&gt;'[2]NonRes - Report'!$I$12),(('[2]NonRes - Report'!$I$12-'[2]NonRes - Report'!$I$10)/'[2]NonRes - Report'!$I$22*'[2]NonRes - Report'!$E$12),IF(AND($B19="1 1/2-inch",DT19&gt;'[2]NonRes - Report'!$J$12),(('[2]NonRes - Report'!$J$12-'[2]NonRes - Report'!$J$10)/'[2]NonRes - Report'!$I$22*'[2]NonRes - Report'!$E$12),IF(AND($B19="2-inch",DT19&gt;'[2]NonRes - Report'!$K$12),(('[2]NonRes - Report'!$K$12-'[2]NonRes - Report'!$K$10)/'[2]NonRes - Report'!$I$22*'[2]NonRes - Report'!$E$12),IF(AND($B19="3-inch",DT19&gt;'[2]NonRes - Report'!$L$12),(('[2]NonRes - Report'!$L$12-'[2]NonRes - Report'!$L$10)/'[2]NonRes - Report'!$I$22*'[2]NonRes - Report'!$E$12),IF(AND($B19="4-inch",DT19&gt;'[2]NonRes - Report'!$M$12),(('[2]NonRes - Report'!$M$12-'[2]NonRes - Report'!$M$10)/'[2]NonRes - Report'!$I$22*'[2]NonRes - Report'!$E$12),IF(AND($B19="6-inch",DT19&gt;'[2]NonRes - Report'!$N$12),(('[2]NonRes - Report'!$N$12-'[2]NonRes - Report'!$N$10)/'[2]NonRes - Report'!$I$22*'[2]NonRes - Report'!$E$12),BL19/'[2]NonRes - Report'!$I$22*'[2]NonRes - Report'!$E$12)))))))</f>
        <v>0</v>
      </c>
      <c r="BY19" s="41">
        <f>IF(AND($B19="3/4-inch",DU19&gt;'[2]NonRes - Report'!$G$12),(('[2]NonRes - Report'!$G$12-'[2]NonRes - Report'!$G$10)/'[2]NonRes - Report'!$I$22*'[2]NonRes - Report'!$E$12),IF(AND($B19="1-inch",DU19&gt;'[2]NonRes - Report'!$I$12),(('[2]NonRes - Report'!$I$12-'[2]NonRes - Report'!$I$10)/'[2]NonRes - Report'!$I$22*'[2]NonRes - Report'!$E$12),IF(AND($B19="1 1/2-inch",DU19&gt;'[2]NonRes - Report'!$J$12),(('[2]NonRes - Report'!$J$12-'[2]NonRes - Report'!$J$10)/'[2]NonRes - Report'!$I$22*'[2]NonRes - Report'!$E$12),IF(AND($B19="2-inch",DU19&gt;'[2]NonRes - Report'!$K$12),(('[2]NonRes - Report'!$K$12-'[2]NonRes - Report'!$K$10)/'[2]NonRes - Report'!$I$22*'[2]NonRes - Report'!$E$12),IF(AND($B19="3-inch",DU19&gt;'[2]NonRes - Report'!$L$12),(('[2]NonRes - Report'!$L$12-'[2]NonRes - Report'!$L$10)/'[2]NonRes - Report'!$I$22*'[2]NonRes - Report'!$E$12),IF(AND($B19="4-inch",DU19&gt;'[2]NonRes - Report'!$M$12),(('[2]NonRes - Report'!$M$12-'[2]NonRes - Report'!$M$10)/'[2]NonRes - Report'!$I$22*'[2]NonRes - Report'!$E$12),IF(AND($B19="6-inch",DU19&gt;'[2]NonRes - Report'!$N$12),(('[2]NonRes - Report'!$N$12-'[2]NonRes - Report'!$N$10)/'[2]NonRes - Report'!$I$22*'[2]NonRes - Report'!$E$12),BM19/'[2]NonRes - Report'!$I$22*'[2]NonRes - Report'!$E$12)))))))</f>
        <v>0</v>
      </c>
      <c r="BZ19" s="38">
        <f>IF(AND($B19="3/4-inch",DJ19&gt;'[2]NonRes - Report'!$G$14),(DJ19-'[2]NonRes - Report'!$G$12),IF(AND($B19="3/4-inch",ABS(DJ19)&gt;'[2]NonRes - Report'!$G$14),(DJ19+'[2]NonRes - Report'!$G$12),IF(AND($B19="1-inch",DJ19&gt;'[2]NonRes - Report'!$I$14),(DJ19-'[2]NonRes - Report'!$I$12),IF(AND($B19="1-inch",ABS(DJ19)&gt;'[2]NonRes - Report'!$I$14),(DJ19+'[2]NonRes - Report'!$I$12),IF(AND($B19="1 1/2-inch",DJ19&gt;'[2]NonRes - Report'!$J$14),(DJ19-'[2]NonRes - Report'!$J$12),IF(AND($B19="1 1/2-inch",ABS(DJ19)&gt;'[2]NonRes - Report'!$J$14),(DJ19+'[2]NonRes - Report'!$J$12),IF(AND($B19="2-inch",DJ19&gt;'[2]NonRes - Report'!$K$14),(DJ19-'[2]NonRes - Report'!$K$12),IF(AND($B19="2-inch",ABS(DJ19)&gt;'[2]NonRes - Report'!$K$14),(DJ19+'[2]NonRes - Report'!$K$12),IF(AND($B19="3-inch",DJ19&gt;'[2]NonRes - Report'!$L$14),(DJ19-'[2]NonRes - Report'!$L$12),IF(AND($B19="3-inch",ABS(DJ19)&gt;'[2]NonRes - Report'!$L$14),(DJ19+'[2]NonRes - Report'!$L$12),IF(AND($B19="4-inch",DJ19&gt;'[2]NonRes - Report'!$M$14),(DJ19-'[2]NonRes - Report'!$M$12),IF(AND($B19="4-inch",ABS(DJ19)&gt;'[2]NonRes - Report'!$M$14),(DJ19+'[2]NonRes - Report'!$M$12),IF(AND($B19="6-inch",DJ19&gt;'[2]NonRes - Report'!$N$14),(DJ19-'[2]NonRes - Report'!$N$12),IF(AND($B19="6-inch",ABS(DJ19)&gt;'[2]NonRes - Report'!$N$14),(DJ19+'[2]NonRes - Report'!$N$12),0))))))))))))))</f>
        <v>0</v>
      </c>
      <c r="CA19" s="38">
        <f>IF(AND($B19="3/4-inch",DK19&gt;'[2]NonRes - Report'!$G$14),(DK19-'[2]NonRes - Report'!$G$12),IF(AND($B19="3/4-inch",ABS(DK19)&gt;'[2]NonRes - Report'!$G$14),(DK19+'[2]NonRes - Report'!$G$12),IF(AND($B19="1-inch",DK19&gt;'[2]NonRes - Report'!$I$14),(DK19-'[2]NonRes - Report'!$I$12),IF(AND($B19="1-inch",ABS(DK19)&gt;'[2]NonRes - Report'!$I$14),(DK19+'[2]NonRes - Report'!$I$12),IF(AND($B19="1 1/2-inch",DK19&gt;'[2]NonRes - Report'!$J$14),(DK19-'[2]NonRes - Report'!$J$12),IF(AND($B19="1 1/2-inch",ABS(DK19)&gt;'[2]NonRes - Report'!$J$14),(DK19+'[2]NonRes - Report'!$J$12),IF(AND($B19="2-inch",DK19&gt;'[2]NonRes - Report'!$K$14),(DK19-'[2]NonRes - Report'!$K$12),IF(AND($B19="2-inch",ABS(DK19)&gt;'[2]NonRes - Report'!$K$14),(DK19+'[2]NonRes - Report'!$K$12),IF(AND($B19="3-inch",DK19&gt;'[2]NonRes - Report'!$L$14),(DK19-'[2]NonRes - Report'!$L$12),IF(AND($B19="3-inch",ABS(DK19)&gt;'[2]NonRes - Report'!$L$14),(DK19+'[2]NonRes - Report'!$L$12),IF(AND($B19="4-inch",DK19&gt;'[2]NonRes - Report'!$M$14),(DK19-'[2]NonRes - Report'!$M$12),IF(AND($B19="4-inch",ABS(DK19)&gt;'[2]NonRes - Report'!$M$14),(DK19+'[2]NonRes - Report'!$M$12),IF(AND($B19="6-inch",DK19&gt;'[2]NonRes - Report'!$N$14),(DK19-'[2]NonRes - Report'!$N$12),IF(AND($B19="6-inch",ABS(DK19)&gt;'[2]NonRes - Report'!$N$14),(DK19+'[2]NonRes - Report'!$N$12),0))))))))))))))</f>
        <v>0</v>
      </c>
      <c r="CB19" s="38">
        <f>IF(AND($B19="3/4-inch",DL19&gt;'[2]NonRes - Report'!$G$14),(DL19-'[2]NonRes - Report'!$G$12),IF(AND($B19="3/4-inch",ABS(DL19)&gt;'[2]NonRes - Report'!$G$14),(DL19+'[2]NonRes - Report'!$G$12),IF(AND($B19="1-inch",DL19&gt;'[2]NonRes - Report'!$I$14),(DL19-'[2]NonRes - Report'!$I$12),IF(AND($B19="1-inch",ABS(DL19)&gt;'[2]NonRes - Report'!$I$14),(DL19+'[2]NonRes - Report'!$I$12),IF(AND($B19="1 1/2-inch",DL19&gt;'[2]NonRes - Report'!$J$14),(DL19-'[2]NonRes - Report'!$J$12),IF(AND($B19="1 1/2-inch",ABS(DL19)&gt;'[2]NonRes - Report'!$J$14),(DL19+'[2]NonRes - Report'!$J$12),IF(AND($B19="2-inch",DL19&gt;'[2]NonRes - Report'!$K$14),(DL19-'[2]NonRes - Report'!$K$12),IF(AND($B19="2-inch",ABS(DL19)&gt;'[2]NonRes - Report'!$K$14),(DL19+'[2]NonRes - Report'!$K$12),IF(AND($B19="3-inch",DL19&gt;'[2]NonRes - Report'!$L$14),(DL19-'[2]NonRes - Report'!$L$12),IF(AND($B19="3-inch",ABS(DL19)&gt;'[2]NonRes - Report'!$L$14),(DL19+'[2]NonRes - Report'!$L$12),IF(AND($B19="4-inch",DL19&gt;'[2]NonRes - Report'!$M$14),(DL19-'[2]NonRes - Report'!$M$12),IF(AND($B19="4-inch",ABS(DL19)&gt;'[2]NonRes - Report'!$M$14),(DL19+'[2]NonRes - Report'!$M$12),IF(AND($B19="6-inch",DL19&gt;'[2]NonRes - Report'!$N$14),(DL19-'[2]NonRes - Report'!$N$12),IF(AND($B19="6-inch",ABS(DL19)&gt;'[2]NonRes - Report'!$N$14),(DL19+'[2]NonRes - Report'!$N$12),0))))))))))))))</f>
        <v>0</v>
      </c>
      <c r="CC19" s="38">
        <f>IF(AND($B19="3/4-inch",DM19&gt;'[2]NonRes - Report'!$G$14),(DM19-'[2]NonRes - Report'!$G$12),IF(AND($B19="3/4-inch",ABS(DM19)&gt;'[2]NonRes - Report'!$G$14),(DM19+'[2]NonRes - Report'!$G$12),IF(AND($B19="1-inch",DM19&gt;'[2]NonRes - Report'!$I$14),(DM19-'[2]NonRes - Report'!$I$12),IF(AND($B19="1-inch",ABS(DM19)&gt;'[2]NonRes - Report'!$I$14),(DM19+'[2]NonRes - Report'!$I$12),IF(AND($B19="1 1/2-inch",DM19&gt;'[2]NonRes - Report'!$J$14),(DM19-'[2]NonRes - Report'!$J$12),IF(AND($B19="1 1/2-inch",ABS(DM19)&gt;'[2]NonRes - Report'!$J$14),(DM19+'[2]NonRes - Report'!$J$12),IF(AND($B19="2-inch",DM19&gt;'[2]NonRes - Report'!$K$14),(DM19-'[2]NonRes - Report'!$K$12),IF(AND($B19="2-inch",ABS(DM19)&gt;'[2]NonRes - Report'!$K$14),(DM19+'[2]NonRes - Report'!$K$12),IF(AND($B19="3-inch",DM19&gt;'[2]NonRes - Report'!$L$14),(DM19-'[2]NonRes - Report'!$L$12),IF(AND($B19="3-inch",ABS(DM19)&gt;'[2]NonRes - Report'!$L$14),(DM19+'[2]NonRes - Report'!$L$12),IF(AND($B19="4-inch",DM19&gt;'[2]NonRes - Report'!$M$14),(DM19-'[2]NonRes - Report'!$M$12),IF(AND($B19="4-inch",ABS(DM19)&gt;'[2]NonRes - Report'!$M$14),(DM19+'[2]NonRes - Report'!$M$12),IF(AND($B19="6-inch",DM19&gt;'[2]NonRes - Report'!$N$14),(DM19-'[2]NonRes - Report'!$N$12),IF(AND($B19="6-inch",ABS(DM19)&gt;'[2]NonRes - Report'!$N$14),(DM19+'[2]NonRes - Report'!$N$12),0))))))))))))))</f>
        <v>0</v>
      </c>
      <c r="CD19" s="38">
        <f>IF(AND($B19="3/4-inch",DN19&gt;'[2]NonRes - Report'!$G$14),(DN19-'[2]NonRes - Report'!$G$12),IF(AND($B19="3/4-inch",ABS(DN19)&gt;'[2]NonRes - Report'!$G$14),(DN19+'[2]NonRes - Report'!$G$12),IF(AND($B19="1-inch",DN19&gt;'[2]NonRes - Report'!$I$14),(DN19-'[2]NonRes - Report'!$I$12),IF(AND($B19="1-inch",ABS(DN19)&gt;'[2]NonRes - Report'!$I$14),(DN19+'[2]NonRes - Report'!$I$12),IF(AND($B19="1 1/2-inch",DN19&gt;'[2]NonRes - Report'!$J$14),(DN19-'[2]NonRes - Report'!$J$12),IF(AND($B19="1 1/2-inch",ABS(DN19)&gt;'[2]NonRes - Report'!$J$14),(DN19+'[2]NonRes - Report'!$J$12),IF(AND($B19="2-inch",DN19&gt;'[2]NonRes - Report'!$K$14),(DN19-'[2]NonRes - Report'!$K$12),IF(AND($B19="2-inch",ABS(DN19)&gt;'[2]NonRes - Report'!$K$14),(DN19+'[2]NonRes - Report'!$K$12),IF(AND($B19="3-inch",DN19&gt;'[2]NonRes - Report'!$L$14),(DN19-'[2]NonRes - Report'!$L$12),IF(AND($B19="3-inch",ABS(DN19)&gt;'[2]NonRes - Report'!$L$14),(DN19+'[2]NonRes - Report'!$L$12),IF(AND($B19="4-inch",DN19&gt;'[2]NonRes - Report'!$M$14),(DN19-'[2]NonRes - Report'!$M$12),IF(AND($B19="4-inch",ABS(DN19)&gt;'[2]NonRes - Report'!$M$14),(DN19+'[2]NonRes - Report'!$M$12),IF(AND($B19="6-inch",DN19&gt;'[2]NonRes - Report'!$N$14),(DN19-'[2]NonRes - Report'!$N$12),IF(AND($B19="6-inch",ABS(DN19)&gt;'[2]NonRes - Report'!$N$14),(DN19+'[2]NonRes - Report'!$N$12),0))))))))))))))</f>
        <v>0</v>
      </c>
      <c r="CE19" s="38">
        <f>IF(AND($B19="3/4-inch",DO19&gt;'[2]NonRes - Report'!$G$14),(DO19-'[2]NonRes - Report'!$G$12),IF(AND($B19="3/4-inch",ABS(DO19)&gt;'[2]NonRes - Report'!$G$14),(DO19+'[2]NonRes - Report'!$G$12),IF(AND($B19="1-inch",DO19&gt;'[2]NonRes - Report'!$I$14),(DO19-'[2]NonRes - Report'!$I$12),IF(AND($B19="1-inch",ABS(DO19)&gt;'[2]NonRes - Report'!$I$14),(DO19+'[2]NonRes - Report'!$I$12),IF(AND($B19="1 1/2-inch",DO19&gt;'[2]NonRes - Report'!$J$14),(DO19-'[2]NonRes - Report'!$J$12),IF(AND($B19="1 1/2-inch",ABS(DO19)&gt;'[2]NonRes - Report'!$J$14),(DO19+'[2]NonRes - Report'!$J$12),IF(AND($B19="2-inch",DO19&gt;'[2]NonRes - Report'!$K$14),(DO19-'[2]NonRes - Report'!$K$12),IF(AND($B19="2-inch",ABS(DO19)&gt;'[2]NonRes - Report'!$K$14),(DO19+'[2]NonRes - Report'!$K$12),IF(AND($B19="3-inch",DO19&gt;'[2]NonRes - Report'!$L$14),(DO19-'[2]NonRes - Report'!$L$12),IF(AND($B19="3-inch",ABS(DO19)&gt;'[2]NonRes - Report'!$L$14),(DO19+'[2]NonRes - Report'!$L$12),IF(AND($B19="4-inch",DO19&gt;'[2]NonRes - Report'!$M$14),(DO19-'[2]NonRes - Report'!$M$12),IF(AND($B19="4-inch",ABS(DO19)&gt;'[2]NonRes - Report'!$M$14),(DO19+'[2]NonRes - Report'!$M$12),IF(AND($B19="6-inch",DO19&gt;'[2]NonRes - Report'!$N$14),(DO19-'[2]NonRes - Report'!$N$12),IF(AND($B19="6-inch",ABS(DO19)&gt;'[2]NonRes - Report'!$N$14),(DO19+'[2]NonRes - Report'!$N$12),0))))))))))))))</f>
        <v>0</v>
      </c>
      <c r="CF19" s="38">
        <f>IF(AND($B19="3/4-inch",DP19&gt;'[2]NonRes - Report'!$G$14),(DP19-'[2]NonRes - Report'!$G$12),IF(AND($B19="3/4-inch",ABS(DP19)&gt;'[2]NonRes - Report'!$G$14),(DP19+'[2]NonRes - Report'!$G$12),IF(AND($B19="1-inch",DP19&gt;'[2]NonRes - Report'!$I$14),(DP19-'[2]NonRes - Report'!$I$12),IF(AND($B19="1-inch",ABS(DP19)&gt;'[2]NonRes - Report'!$I$14),(DP19+'[2]NonRes - Report'!$I$12),IF(AND($B19="1 1/2-inch",DP19&gt;'[2]NonRes - Report'!$J$14),(DP19-'[2]NonRes - Report'!$J$12),IF(AND($B19="1 1/2-inch",ABS(DP19)&gt;'[2]NonRes - Report'!$J$14),(DP19+'[2]NonRes - Report'!$J$12),IF(AND($B19="2-inch",DP19&gt;'[2]NonRes - Report'!$K$14),(DP19-'[2]NonRes - Report'!$K$12),IF(AND($B19="2-inch",ABS(DP19)&gt;'[2]NonRes - Report'!$K$14),(DP19+'[2]NonRes - Report'!$K$12),IF(AND($B19="3-inch",DP19&gt;'[2]NonRes - Report'!$L$14),(DP19-'[2]NonRes - Report'!$L$12),IF(AND($B19="3-inch",ABS(DP19)&gt;'[2]NonRes - Report'!$L$14),(DP19+'[2]NonRes - Report'!$L$12),IF(AND($B19="4-inch",DP19&gt;'[2]NonRes - Report'!$M$14),(DP19-'[2]NonRes - Report'!$M$12),IF(AND($B19="4-inch",ABS(DP19)&gt;'[2]NonRes - Report'!$M$14),(DP19+'[2]NonRes - Report'!$M$12),IF(AND($B19="6-inch",DP19&gt;'[2]NonRes - Report'!$N$14),(DP19-'[2]NonRes - Report'!$N$12),IF(AND($B19="6-inch",ABS(DP19)&gt;'[2]NonRes - Report'!$N$14),(DP19+'[2]NonRes - Report'!$N$12),0))))))))))))))</f>
        <v>0</v>
      </c>
      <c r="CG19" s="38">
        <f>IF(AND($B19="3/4-inch",DQ19&gt;'[2]NonRes - Report'!$G$14),(DQ19-'[2]NonRes - Report'!$G$12),IF(AND($B19="3/4-inch",ABS(DQ19)&gt;'[2]NonRes - Report'!$G$14),(DQ19+'[2]NonRes - Report'!$G$12),IF(AND($B19="1-inch",DQ19&gt;'[2]NonRes - Report'!$I$14),(DQ19-'[2]NonRes - Report'!$I$12),IF(AND($B19="1-inch",ABS(DQ19)&gt;'[2]NonRes - Report'!$I$14),(DQ19+'[2]NonRes - Report'!$I$12),IF(AND($B19="1 1/2-inch",DQ19&gt;'[2]NonRes - Report'!$J$14),(DQ19-'[2]NonRes - Report'!$J$12),IF(AND($B19="1 1/2-inch",ABS(DQ19)&gt;'[2]NonRes - Report'!$J$14),(DQ19+'[2]NonRes - Report'!$J$12),IF(AND($B19="2-inch",DQ19&gt;'[2]NonRes - Report'!$K$14),(DQ19-'[2]NonRes - Report'!$K$12),IF(AND($B19="2-inch",ABS(DQ19)&gt;'[2]NonRes - Report'!$K$14),(DQ19+'[2]NonRes - Report'!$K$12),IF(AND($B19="3-inch",DQ19&gt;'[2]NonRes - Report'!$L$14),(DQ19-'[2]NonRes - Report'!$L$12),IF(AND($B19="3-inch",ABS(DQ19)&gt;'[2]NonRes - Report'!$L$14),(DQ19+'[2]NonRes - Report'!$L$12),IF(AND($B19="4-inch",DQ19&gt;'[2]NonRes - Report'!$M$14),(DQ19-'[2]NonRes - Report'!$M$12),IF(AND($B19="4-inch",ABS(DQ19)&gt;'[2]NonRes - Report'!$M$14),(DQ19+'[2]NonRes - Report'!$M$12),IF(AND($B19="6-inch",DQ19&gt;'[2]NonRes - Report'!$N$14),(DQ19-'[2]NonRes - Report'!$N$12),IF(AND($B19="6-inch",ABS(DQ19)&gt;'[2]NonRes - Report'!$N$14),(DQ19+'[2]NonRes - Report'!$N$12),0))))))))))))))</f>
        <v>0</v>
      </c>
      <c r="CH19" s="38">
        <f>IF(AND($B19="3/4-inch",DR19&gt;'[2]NonRes - Report'!$G$14),(DR19-'[2]NonRes - Report'!$G$12),IF(AND($B19="3/4-inch",ABS(DR19)&gt;'[2]NonRes - Report'!$G$14),(DR19+'[2]NonRes - Report'!$G$12),IF(AND($B19="1-inch",DR19&gt;'[2]NonRes - Report'!$I$14),(DR19-'[2]NonRes - Report'!$I$12),IF(AND($B19="1-inch",ABS(DR19)&gt;'[2]NonRes - Report'!$I$14),(DR19+'[2]NonRes - Report'!$I$12),IF(AND($B19="1 1/2-inch",DR19&gt;'[2]NonRes - Report'!$J$14),(DR19-'[2]NonRes - Report'!$J$12),IF(AND($B19="1 1/2-inch",ABS(DR19)&gt;'[2]NonRes - Report'!$J$14),(DR19+'[2]NonRes - Report'!$J$12),IF(AND($B19="2-inch",DR19&gt;'[2]NonRes - Report'!$K$14),(DR19-'[2]NonRes - Report'!$K$12),IF(AND($B19="2-inch",ABS(DR19)&gt;'[2]NonRes - Report'!$K$14),(DR19+'[2]NonRes - Report'!$K$12),IF(AND($B19="3-inch",DR19&gt;'[2]NonRes - Report'!$L$14),(DR19-'[2]NonRes - Report'!$L$12),IF(AND($B19="3-inch",ABS(DR19)&gt;'[2]NonRes - Report'!$L$14),(DR19+'[2]NonRes - Report'!$L$12),IF(AND($B19="4-inch",DR19&gt;'[2]NonRes - Report'!$M$14),(DR19-'[2]NonRes - Report'!$M$12),IF(AND($B19="4-inch",ABS(DR19)&gt;'[2]NonRes - Report'!$M$14),(DR19+'[2]NonRes - Report'!$M$12),IF(AND($B19="6-inch",DR19&gt;'[2]NonRes - Report'!$N$14),(DR19-'[2]NonRes - Report'!$N$12),IF(AND($B19="6-inch",ABS(DR19)&gt;'[2]NonRes - Report'!$N$14),(DR19+'[2]NonRes - Report'!$N$12),0))))))))))))))</f>
        <v>0</v>
      </c>
      <c r="CI19" s="38">
        <f>IF(AND($B19="3/4-inch",DS19&gt;'[2]NonRes - Report'!$G$14),(DS19-'[2]NonRes - Report'!$G$12),IF(AND($B19="3/4-inch",ABS(DS19)&gt;'[2]NonRes - Report'!$G$14),(DS19+'[2]NonRes - Report'!$G$12),IF(AND($B19="1-inch",DS19&gt;'[2]NonRes - Report'!$I$14),(DS19-'[2]NonRes - Report'!$I$12),IF(AND($B19="1-inch",ABS(DS19)&gt;'[2]NonRes - Report'!$I$14),(DS19+'[2]NonRes - Report'!$I$12),IF(AND($B19="1 1/2-inch",DS19&gt;'[2]NonRes - Report'!$J$14),(DS19-'[2]NonRes - Report'!$J$12),IF(AND($B19="1 1/2-inch",ABS(DS19)&gt;'[2]NonRes - Report'!$J$14),(DS19+'[2]NonRes - Report'!$J$12),IF(AND($B19="2-inch",DS19&gt;'[2]NonRes - Report'!$K$14),(DS19-'[2]NonRes - Report'!$K$12),IF(AND($B19="2-inch",ABS(DS19)&gt;'[2]NonRes - Report'!$K$14),(DS19+'[2]NonRes - Report'!$K$12),IF(AND($B19="3-inch",DS19&gt;'[2]NonRes - Report'!$L$14),(DS19-'[2]NonRes - Report'!$L$12),IF(AND($B19="3-inch",ABS(DS19)&gt;'[2]NonRes - Report'!$L$14),(DS19+'[2]NonRes - Report'!$L$12),IF(AND($B19="4-inch",DS19&gt;'[2]NonRes - Report'!$M$14),(DS19-'[2]NonRes - Report'!$M$12),IF(AND($B19="4-inch",ABS(DS19)&gt;'[2]NonRes - Report'!$M$14),(DS19+'[2]NonRes - Report'!$M$12),IF(AND($B19="6-inch",DS19&gt;'[2]NonRes - Report'!$N$14),(DS19-'[2]NonRes - Report'!$N$12),IF(AND($B19="6-inch",ABS(DS19)&gt;'[2]NonRes - Report'!$N$14),(DS19+'[2]NonRes - Report'!$N$12),0))))))))))))))</f>
        <v>0</v>
      </c>
      <c r="CJ19" s="38">
        <f>IF(AND($B19="3/4-inch",DT19&gt;'[2]NonRes - Report'!$G$14),(DT19-'[2]NonRes - Report'!$G$12),IF(AND($B19="3/4-inch",ABS(DT19)&gt;'[2]NonRes - Report'!$G$14),(DT19+'[2]NonRes - Report'!$G$12),IF(AND($B19="1-inch",DT19&gt;'[2]NonRes - Report'!$I$14),(DT19-'[2]NonRes - Report'!$I$12),IF(AND($B19="1-inch",ABS(DT19)&gt;'[2]NonRes - Report'!$I$14),(DT19+'[2]NonRes - Report'!$I$12),IF(AND($B19="1 1/2-inch",DT19&gt;'[2]NonRes - Report'!$J$14),(DT19-'[2]NonRes - Report'!$J$12),IF(AND($B19="1 1/2-inch",ABS(DT19)&gt;'[2]NonRes - Report'!$J$14),(DT19+'[2]NonRes - Report'!$J$12),IF(AND($B19="2-inch",DT19&gt;'[2]NonRes - Report'!$K$14),(DT19-'[2]NonRes - Report'!$K$12),IF(AND($B19="2-inch",ABS(DT19)&gt;'[2]NonRes - Report'!$K$14),(DT19+'[2]NonRes - Report'!$K$12),IF(AND($B19="3-inch",DT19&gt;'[2]NonRes - Report'!$L$14),(DT19-'[2]NonRes - Report'!$L$12),IF(AND($B19="3-inch",ABS(DT19)&gt;'[2]NonRes - Report'!$L$14),(DT19+'[2]NonRes - Report'!$L$12),IF(AND($B19="4-inch",DT19&gt;'[2]NonRes - Report'!$M$14),(DT19-'[2]NonRes - Report'!$M$12),IF(AND($B19="4-inch",ABS(DT19)&gt;'[2]NonRes - Report'!$M$14),(DT19+'[2]NonRes - Report'!$M$12),IF(AND($B19="6-inch",DT19&gt;'[2]NonRes - Report'!$N$14),(DT19-'[2]NonRes - Report'!$N$12),IF(AND($B19="6-inch",ABS(DT19)&gt;'[2]NonRes - Report'!$N$14),(DT19+'[2]NonRes - Report'!$N$12),0))))))))))))))</f>
        <v>0</v>
      </c>
      <c r="CK19" s="39">
        <f>IF(AND($B19="3/4-inch",DU19&gt;'[2]NonRes - Report'!$G$14),(DU19-'[2]NonRes - Report'!$G$12),IF(AND($B19="3/4-inch",ABS(DU19)&gt;'[2]NonRes - Report'!$G$14),(DU19+'[2]NonRes - Report'!$G$12),IF(AND($B19="1-inch",DU19&gt;'[2]NonRes - Report'!$I$14),(DU19-'[2]NonRes - Report'!$I$12),IF(AND($B19="1-inch",ABS(DU19)&gt;'[2]NonRes - Report'!$I$14),(DU19+'[2]NonRes - Report'!$I$12),IF(AND($B19="1 1/2-inch",DU19&gt;'[2]NonRes - Report'!$J$14),(DU19-'[2]NonRes - Report'!$J$12),IF(AND($B19="1 1/2-inch",ABS(DU19)&gt;'[2]NonRes - Report'!$J$14),(DU19+'[2]NonRes - Report'!$J$12),IF(AND($B19="2-inch",DU19&gt;'[2]NonRes - Report'!$K$14),(DU19-'[2]NonRes - Report'!$K$12),IF(AND($B19="2-inch",ABS(DU19)&gt;'[2]NonRes - Report'!$K$14),(DU19+'[2]NonRes - Report'!$K$12),IF(AND($B19="3-inch",DU19&gt;'[2]NonRes - Report'!$L$14),(DU19-'[2]NonRes - Report'!$L$12),IF(AND($B19="3-inch",ABS(DU19)&gt;'[2]NonRes - Report'!$L$14),(DU19+'[2]NonRes - Report'!$L$12),IF(AND($B19="4-inch",DU19&gt;'[2]NonRes - Report'!$M$14),(DU19-'[2]NonRes - Report'!$M$12),IF(AND($B19="4-inch",ABS(DU19)&gt;'[2]NonRes - Report'!$M$14),(DU19+'[2]NonRes - Report'!$M$12),IF(AND($B19="6-inch",DU19&gt;'[2]NonRes - Report'!$N$14),(DU19-'[2]NonRes - Report'!$N$12),IF(AND($B19="6-inch",ABS(DU19)&gt;'[2]NonRes - Report'!$N$14),(DU19+'[2]NonRes - Report'!$N$12),0))))))))))))))</f>
        <v>0</v>
      </c>
      <c r="CL19" s="40">
        <f>IF(AND(BZ19&lt;1, ABS(BZ19)&lt;1),0,BZ19/'[2]NonRes - Report'!$I$22*'[2]NonRes - Report'!$E$14)</f>
        <v>0</v>
      </c>
      <c r="CM19" s="40">
        <f>IF(AND(CA19&lt;1, ABS(CA19)&lt;1),0,CA19/'[2]NonRes - Report'!$I$22*'[2]NonRes - Report'!$E$14)</f>
        <v>0</v>
      </c>
      <c r="CN19" s="40">
        <f>IF(AND(CB19&lt;1, ABS(CB19)&lt;1),0,CB19/'[2]NonRes - Report'!$I$22*'[2]NonRes - Report'!$E$14)</f>
        <v>0</v>
      </c>
      <c r="CO19" s="40">
        <f>IF(AND(CC19&lt;1, ABS(CC19)&lt;1),0,CC19/'[2]NonRes - Report'!$I$22*'[2]NonRes - Report'!$E$14)</f>
        <v>0</v>
      </c>
      <c r="CP19" s="40">
        <f>IF(AND(CD19&lt;1, ABS(CD19)&lt;1),0,CD19/'[2]NonRes - Report'!$I$22*'[2]NonRes - Report'!$E$14)</f>
        <v>0</v>
      </c>
      <c r="CQ19" s="40">
        <f>IF(AND(CE19&lt;1, ABS(CE19)&lt;1),0,CE19/'[2]NonRes - Report'!$I$22*'[2]NonRes - Report'!$E$14)</f>
        <v>0</v>
      </c>
      <c r="CR19" s="40">
        <f>IF(AND(CF19&lt;1, ABS(CF19)&lt;1),0,CF19/'[2]NonRes - Report'!$I$22*'[2]NonRes - Report'!$E$14)</f>
        <v>0</v>
      </c>
      <c r="CS19" s="40">
        <f>IF(AND(CG19&lt;1, ABS(CG19)&lt;1),0,CG19/'[2]NonRes - Report'!$I$22*'[2]NonRes - Report'!$E$14)</f>
        <v>0</v>
      </c>
      <c r="CT19" s="40">
        <f>IF(AND(CH19&lt;1, ABS(CH19)&lt;1),0,CH19/'[2]NonRes - Report'!$I$22*'[2]NonRes - Report'!$E$14)</f>
        <v>0</v>
      </c>
      <c r="CU19" s="40">
        <f>IF(AND(CI19&lt;1, ABS(CI19)&lt;1),0,CI19/'[2]NonRes - Report'!$I$22*'[2]NonRes - Report'!$E$14)</f>
        <v>0</v>
      </c>
      <c r="CV19" s="40">
        <f>IF(AND(CJ19&lt;1, ABS(CJ19)&lt;1),0,CJ19/'[2]NonRes - Report'!$I$22*'[2]NonRes - Report'!$E$14)</f>
        <v>0</v>
      </c>
      <c r="CW19" s="41">
        <f>IF(AND(CK19&lt;1, ABS(CK19)&lt;1),0,CK19/'[2]NonRes - Report'!$I$22*'[2]NonRes - Report'!$E$14)</f>
        <v>0</v>
      </c>
      <c r="CX19" s="40">
        <f t="shared" si="2"/>
        <v>125.72499999999999</v>
      </c>
      <c r="CY19" s="40">
        <f t="shared" si="3"/>
        <v>155.47499999999999</v>
      </c>
      <c r="CZ19" s="40">
        <f t="shared" si="4"/>
        <v>135.07499999999999</v>
      </c>
      <c r="DA19" s="40">
        <f t="shared" si="5"/>
        <v>127.425</v>
      </c>
      <c r="DB19" s="40">
        <f t="shared" si="6"/>
        <v>149.52500000000001</v>
      </c>
      <c r="DC19" s="40">
        <f t="shared" si="7"/>
        <v>147.82499999999999</v>
      </c>
      <c r="DD19" s="40">
        <f t="shared" si="8"/>
        <v>110.425</v>
      </c>
      <c r="DE19" s="40">
        <f t="shared" si="9"/>
        <v>95.974999999999994</v>
      </c>
      <c r="DF19" s="40">
        <f t="shared" si="10"/>
        <v>120.625</v>
      </c>
      <c r="DG19" s="40">
        <f t="shared" si="11"/>
        <v>152.92500000000001</v>
      </c>
      <c r="DH19" s="40">
        <f t="shared" si="12"/>
        <v>142.72499999999999</v>
      </c>
      <c r="DI19" s="41">
        <f t="shared" si="13"/>
        <v>135.07499999999999</v>
      </c>
      <c r="DJ19" s="38">
        <f t="shared" si="14"/>
        <v>4600</v>
      </c>
      <c r="DK19" s="38">
        <f t="shared" si="15"/>
        <v>8100</v>
      </c>
      <c r="DL19" s="38">
        <f t="shared" si="16"/>
        <v>5700</v>
      </c>
      <c r="DM19" s="38">
        <f t="shared" si="17"/>
        <v>4800</v>
      </c>
      <c r="DN19" s="38">
        <f t="shared" si="18"/>
        <v>7400</v>
      </c>
      <c r="DO19" s="38">
        <f t="shared" si="19"/>
        <v>7200</v>
      </c>
      <c r="DP19" s="38">
        <f t="shared" si="20"/>
        <v>2800</v>
      </c>
      <c r="DQ19" s="38">
        <f t="shared" si="21"/>
        <v>1100</v>
      </c>
      <c r="DR19" s="38">
        <f t="shared" si="22"/>
        <v>4000</v>
      </c>
      <c r="DS19" s="38">
        <f t="shared" si="23"/>
        <v>7800</v>
      </c>
      <c r="DT19" s="38">
        <f t="shared" si="24"/>
        <v>6600</v>
      </c>
      <c r="DU19" s="39">
        <f t="shared" si="25"/>
        <v>5700</v>
      </c>
      <c r="DV19" s="38">
        <f>IF($B19="3/4-inch",'[2]NonRes - Report'!$G$9, IF($B19="1-inch",'[2]NonRes - Report'!$G$9*'[2]NonRes - Report'!$I$19,IF($B19="1 1/2-inch", '[2]NonRes - Report'!$G$9*'[2]NonRes - Report'!$J$19,IF($B19="2-inch",'[2]NonRes - Report'!$G$9*'[2]NonRes - Report'!$K$19,IF($B19="3-inch",'[2]NonRes - Report'!$G$9*'[2]NonRes - Report'!$L$19,IF($B19="4-inch",'[2]NonRes - Report'!$G$9*'[2]NonRes - Report'!$M$19,IF($B19="6-inch",'[2]NonRes - Report'!$G$9*'[2]NonRes - Report'!$N$19, 0)))))))</f>
        <v>0</v>
      </c>
      <c r="DW19" s="38">
        <f>IF($B19="3/4-inch",'[2]NonRes - Report'!$G$9, IF($B19="1-inch",'[2]NonRes - Report'!$G$9*'[2]NonRes - Report'!$I$19,IF($B19="1 1/2-inch", '[2]NonRes - Report'!$G$9*'[2]NonRes - Report'!$J$19,IF($B19="2-inch",'[2]NonRes - Report'!$G$9*'[2]NonRes - Report'!$K$19,IF($B19="3-inch",'[2]NonRes - Report'!$G$9*'[2]NonRes - Report'!$L$19,IF($B19="4-inch",'[2]NonRes - Report'!$G$9*'[2]NonRes - Report'!$M$19,IF($B19="6-inch",'[2]NonRes - Report'!$G$9*'[2]NonRes - Report'!$N$19, 0)))))))</f>
        <v>0</v>
      </c>
      <c r="DX19" s="38">
        <f>IF($B19="3/4-inch",'[2]NonRes - Report'!$G$9, IF($B19="1-inch",'[2]NonRes - Report'!$G$9*'[2]NonRes - Report'!$I$19,IF($B19="1 1/2-inch", '[2]NonRes - Report'!$G$9*'[2]NonRes - Report'!$J$19,IF($B19="2-inch",'[2]NonRes - Report'!$G$9*'[2]NonRes - Report'!$K$19,IF($B19="3-inch",'[2]NonRes - Report'!$G$9*'[2]NonRes - Report'!$L$19,IF($B19="4-inch",'[2]NonRes - Report'!$G$9*'[2]NonRes - Report'!$M$19,IF($B19="6-inch",'[2]NonRes - Report'!$G$9*'[2]NonRes - Report'!$N$19, 0)))))))</f>
        <v>0</v>
      </c>
      <c r="DY19" s="38">
        <f>IF($B19="3/4-inch",'[2]NonRes - Report'!$G$9, IF($B19="1-inch",'[2]NonRes - Report'!$G$9*'[2]NonRes - Report'!$I$19,IF($B19="1 1/2-inch", '[2]NonRes - Report'!$G$9*'[2]NonRes - Report'!$J$19,IF($B19="2-inch",'[2]NonRes - Report'!$G$9*'[2]NonRes - Report'!$K$19,IF($B19="3-inch",'[2]NonRes - Report'!$G$9*'[2]NonRes - Report'!$L$19,IF($B19="4-inch",'[2]NonRes - Report'!$G$9*'[2]NonRes - Report'!$M$19,IF($B19="6-inch",'[2]NonRes - Report'!$G$9*'[2]NonRes - Report'!$N$19, 0)))))))</f>
        <v>0</v>
      </c>
      <c r="DZ19" s="38">
        <f>IF($B19="3/4-inch",'[2]NonRes - Report'!$G$9, IF($B19="1-inch",'[2]NonRes - Report'!$G$9*'[2]NonRes - Report'!$I$19,IF($B19="1 1/2-inch", '[2]NonRes - Report'!$G$9*'[2]NonRes - Report'!$J$19,IF($B19="2-inch",'[2]NonRes - Report'!$G$9*'[2]NonRes - Report'!$K$19,IF($B19="3-inch",'[2]NonRes - Report'!$G$9*'[2]NonRes - Report'!$L$19,IF($B19="4-inch",'[2]NonRes - Report'!$G$9*'[2]NonRes - Report'!$M$19,IF($B19="6-inch",'[2]NonRes - Report'!$G$9*'[2]NonRes - Report'!$N$19, 0)))))))</f>
        <v>0</v>
      </c>
      <c r="EA19" s="38">
        <f>IF($B19="3/4-inch",'[2]NonRes - Report'!$G$9, IF($B19="1-inch",'[2]NonRes - Report'!$G$9*'[2]NonRes - Report'!$I$19,IF($B19="1 1/2-inch", '[2]NonRes - Report'!$G$9*'[2]NonRes - Report'!$J$19,IF($B19="2-inch",'[2]NonRes - Report'!$G$9*'[2]NonRes - Report'!$K$19,IF($B19="3-inch",'[2]NonRes - Report'!$G$9*'[2]NonRes - Report'!$L$19,IF($B19="4-inch",'[2]NonRes - Report'!$G$9*'[2]NonRes - Report'!$M$19,IF($B19="6-inch",'[2]NonRes - Report'!$G$9*'[2]NonRes - Report'!$N$19, 0)))))))</f>
        <v>0</v>
      </c>
      <c r="EB19" s="38">
        <f>IF($B19="3/4-inch",'[2]NonRes - Report'!$G$9, IF($B19="1-inch",'[2]NonRes - Report'!$G$9*'[2]NonRes - Report'!$I$19,IF($B19="1 1/2-inch", '[2]NonRes - Report'!$G$9*'[2]NonRes - Report'!$J$19,IF($B19="2-inch",'[2]NonRes - Report'!$G$9*'[2]NonRes - Report'!$K$19,IF($B19="3-inch",'[2]NonRes - Report'!$G$9*'[2]NonRes - Report'!$L$19,IF($B19="4-inch",'[2]NonRes - Report'!$G$9*'[2]NonRes - Report'!$M$19,IF($B19="6-inch",'[2]NonRes - Report'!$G$9*'[2]NonRes - Report'!$N$19, 0)))))))</f>
        <v>0</v>
      </c>
      <c r="EC19" s="38">
        <f>IF($B19="3/4-inch",'[2]NonRes - Report'!$G$9, IF($B19="1-inch",'[2]NonRes - Report'!$G$9*'[2]NonRes - Report'!$I$19,IF($B19="1 1/2-inch", '[2]NonRes - Report'!$G$9*'[2]NonRes - Report'!$J$19,IF($B19="2-inch",'[2]NonRes - Report'!$G$9*'[2]NonRes - Report'!$K$19,IF($B19="3-inch",'[2]NonRes - Report'!$G$9*'[2]NonRes - Report'!$L$19,IF($B19="4-inch",'[2]NonRes - Report'!$G$9*'[2]NonRes - Report'!$M$19,IF($B19="6-inch",'[2]NonRes - Report'!$G$9*'[2]NonRes - Report'!$N$19, 0)))))))</f>
        <v>0</v>
      </c>
      <c r="ED19" s="38">
        <f>IF($B19="3/4-inch",'[2]NonRes - Report'!$G$9, IF($B19="1-inch",'[2]NonRes - Report'!$G$9*'[2]NonRes - Report'!$I$19,IF($B19="1 1/2-inch", '[2]NonRes - Report'!$G$9*'[2]NonRes - Report'!$J$19,IF($B19="2-inch",'[2]NonRes - Report'!$G$9*'[2]NonRes - Report'!$K$19,IF($B19="3-inch",'[2]NonRes - Report'!$G$9*'[2]NonRes - Report'!$L$19,IF($B19="4-inch",'[2]NonRes - Report'!$G$9*'[2]NonRes - Report'!$M$19,IF($B19="6-inch",'[2]NonRes - Report'!$G$9*'[2]NonRes - Report'!$N$19, 0)))))))</f>
        <v>0</v>
      </c>
      <c r="EE19" s="38">
        <f>IF($B19="3/4-inch",'[2]NonRes - Report'!$G$9, IF($B19="1-inch",'[2]NonRes - Report'!$G$9*'[2]NonRes - Report'!$I$19,IF($B19="1 1/2-inch", '[2]NonRes - Report'!$G$9*'[2]NonRes - Report'!$J$19,IF($B19="2-inch",'[2]NonRes - Report'!$G$9*'[2]NonRes - Report'!$K$19,IF($B19="3-inch",'[2]NonRes - Report'!$G$9*'[2]NonRes - Report'!$L$19,IF($B19="4-inch",'[2]NonRes - Report'!$G$9*'[2]NonRes - Report'!$M$19,IF($B19="6-inch",'[2]NonRes - Report'!$G$9*'[2]NonRes - Report'!$N$19, 0)))))))</f>
        <v>0</v>
      </c>
      <c r="EF19" s="38">
        <f>IF($B19="3/4-inch",'[2]NonRes - Report'!$G$9, IF($B19="1-inch",'[2]NonRes - Report'!$G$9*'[2]NonRes - Report'!$I$19,IF($B19="1 1/2-inch", '[2]NonRes - Report'!$G$9*'[2]NonRes - Report'!$J$19,IF($B19="2-inch",'[2]NonRes - Report'!$G$9*'[2]NonRes - Report'!$K$19,IF($B19="3-inch",'[2]NonRes - Report'!$G$9*'[2]NonRes - Report'!$L$19,IF($B19="4-inch",'[2]NonRes - Report'!$G$9*'[2]NonRes - Report'!$M$19,IF($B19="6-inch",'[2]NonRes - Report'!$G$9*'[2]NonRes - Report'!$N$19, 0)))))))</f>
        <v>0</v>
      </c>
      <c r="EG19" s="39">
        <f>IF($B19="3/4-inch",'[2]NonRes - Report'!$G$9, IF($B19="1-inch",'[2]NonRes - Report'!$G$9*'[2]NonRes - Report'!$I$19,IF($B19="1 1/2-inch", '[2]NonRes - Report'!$G$9*'[2]NonRes - Report'!$J$19,IF($B19="2-inch",'[2]NonRes - Report'!$G$9*'[2]NonRes - Report'!$K$19,IF($B19="3-inch",'[2]NonRes - Report'!$G$9*'[2]NonRes - Report'!$L$19,IF($B19="4-inch",'[2]NonRes - Report'!$G$9*'[2]NonRes - Report'!$M$19,IF($B19="6-inch",'[2]NonRes - Report'!$G$9*'[2]NonRes - Report'!$N$19, 0)))))))</f>
        <v>0</v>
      </c>
      <c r="EH19" s="42"/>
      <c r="EI19" s="42"/>
      <c r="EJ19" s="42"/>
      <c r="EK19" s="42"/>
      <c r="EL19" s="42"/>
      <c r="EM19" s="42"/>
      <c r="EN19" s="42"/>
      <c r="EO19" s="42"/>
      <c r="EP19" s="42"/>
      <c r="EQ19" s="42"/>
      <c r="ER19" s="42"/>
      <c r="ES19" s="42"/>
    </row>
    <row r="20" spans="1:149" ht="15">
      <c r="A20" s="120" t="s">
        <v>94</v>
      </c>
      <c r="B20" s="34" t="str">
        <f>'[2]Input - NonRes'!A467</f>
        <v>3-inch</v>
      </c>
      <c r="C20" s="35">
        <f t="shared" si="0"/>
        <v>1774</v>
      </c>
      <c r="D20" s="36">
        <f t="shared" si="1"/>
        <v>80600</v>
      </c>
      <c r="E20" s="37">
        <f>IF('[2]NonRes - Report'!$K$22="Monthly",(AVERAGE(F20:Q20)),AVERAGE(F20,H20,J20,L20,N20,P20))</f>
        <v>6716.666666666667</v>
      </c>
      <c r="F20" s="38">
        <f>IF('[2]Input - NonRes'!B467="", "", '[2]Input - NonRes'!B467)</f>
        <v>4500</v>
      </c>
      <c r="G20" s="38">
        <f>IF('[2]Input - NonRes'!C467="","",'[2]Input - NonRes'!C467)</f>
        <v>7200</v>
      </c>
      <c r="H20" s="38">
        <f>IF('[2]Input - NonRes'!D467="", "", '[2]Input - NonRes'!D467)</f>
        <v>7400</v>
      </c>
      <c r="I20" s="38">
        <f>IF('[2]Input - NonRes'!E467="", "", '[2]Input - NonRes'!E467)</f>
        <v>5800</v>
      </c>
      <c r="J20" s="38">
        <f>IF('[2]Input - NonRes'!F467="", "", '[2]Input - NonRes'!F467)</f>
        <v>7300</v>
      </c>
      <c r="K20" s="38">
        <f>IF('[2]Input - NonRes'!G467="", "", '[2]Input - NonRes'!G467)</f>
        <v>8300</v>
      </c>
      <c r="L20" s="38">
        <f>IF('[2]Input - NonRes'!H467="", "", '[2]Input - NonRes'!H467)</f>
        <v>4100</v>
      </c>
      <c r="M20" s="38">
        <f>IF('[2]Input - NonRes'!I467="", "", '[2]Input - NonRes'!I467)</f>
        <v>600</v>
      </c>
      <c r="N20" s="38">
        <f>IF('[2]Input - NonRes'!J467="", "", '[2]Input - NonRes'!J467)</f>
        <v>1000</v>
      </c>
      <c r="O20" s="38">
        <f>IF('[2]Input - NonRes'!K467="", "", '[2]Input - NonRes'!K467)</f>
        <v>14600</v>
      </c>
      <c r="P20" s="38">
        <f>IF('[2]Input - NonRes'!L467="", "", '[2]Input - NonRes'!L467)</f>
        <v>11000</v>
      </c>
      <c r="Q20" s="39">
        <f>IF('[2]Input - NonRes'!M467="", "", '[2]Input - NonRes'!M467)</f>
        <v>8800</v>
      </c>
      <c r="R20" s="40">
        <f>IF(AND($B20="3/4-inch", NOT(F20=""),OR(F20&gt;=0, F20&lt;0)),'[2]NonRes - Report'!$E$9,IF(AND($B20="1-inch", NOT(F20=""),OR(F20&gt;=0, F20&lt;0)),'[2]NonRes - Report'!$I$9,IF(AND($B20="1 1/2-inch", NOT(F20=""),OR(F20&gt;=0, F20&lt;0)),'[2]NonRes - Report'!$J$9,IF(AND($B20="2-inch", NOT(F20=""),OR(F20&gt;=0, F20&lt;0)),'[2]NonRes - Report'!$K$9,IF(AND($B20="3-inch", NOT(F20=""),OR(F20&gt;=0, F20&lt;0)),'[2]NonRes - Report'!$L$9,IF(AND($B20="4-inch", NOT(F20=""),OR(F20&gt;=0, F20&lt;0)),'[2]NonRes - Report'!$M$9,IF(AND($B20="6-inch", NOT(F20=""),OR(F20&gt;=0, F20&lt;0)),'[2]NonRes - Report'!$N$9, 0)))))))</f>
        <v>86.625</v>
      </c>
      <c r="S20" s="40">
        <f>IF(AND($B20="3/4-inch", NOT(G20=""),OR(G20&gt;=0, G20&lt;0)),'[2]NonRes - Report'!$E$9,IF(AND($B20="1-inch", NOT(G20=""),OR(G20&gt;=0, G20&lt;0)),'[2]NonRes - Report'!$I$9,IF(AND($B20="1 1/2-inch", NOT(G20=""),OR(G20&gt;=0, G20&lt;0)),'[2]NonRes - Report'!$J$9,IF(AND($B20="2-inch", NOT(G20=""),OR(G20&gt;=0, G20&lt;0)),'[2]NonRes - Report'!$K$9,IF(AND($B20="3-inch", NOT(G20=""),OR(G20&gt;=0, G20&lt;0)),'[2]NonRes - Report'!$L$9,IF(AND($B20="4-inch", NOT(G20=""),OR(G20&gt;=0, G20&lt;0)),'[2]NonRes - Report'!$M$9,IF(AND($B20="6-inch", NOT(G20=""),OR(G20&gt;=0, G20&lt;0)),'[2]NonRes - Report'!$N$9, 0)))))))</f>
        <v>86.625</v>
      </c>
      <c r="T20" s="40">
        <f>IF(AND($B20="3/4-inch", NOT(H20=""),OR(H20&gt;=0, H20&lt;0)),'[2]NonRes - Report'!$E$9,IF(AND($B20="1-inch", NOT(H20=""),OR(H20&gt;=0, H20&lt;0)),'[2]NonRes - Report'!$I$9,IF(AND($B20="1 1/2-inch", NOT(H20=""),OR(H20&gt;=0, H20&lt;0)),'[2]NonRes - Report'!$J$9,IF(AND($B20="2-inch", NOT(H20=""),OR(H20&gt;=0, H20&lt;0)),'[2]NonRes - Report'!$K$9,IF(AND($B20="3-inch", NOT(H20=""),OR(H20&gt;=0, H20&lt;0)),'[2]NonRes - Report'!$L$9,IF(AND($B20="4-inch", NOT(H20=""),OR(H20&gt;=0, H20&lt;0)),'[2]NonRes - Report'!$M$9,IF(AND($B20="6-inch", NOT(H20=""),OR(H20&gt;=0, H20&lt;0)),'[2]NonRes - Report'!$N$9, 0)))))))</f>
        <v>86.625</v>
      </c>
      <c r="U20" s="40">
        <f>IF(AND($B20="3/4-inch", NOT(I20=""),OR(I20&gt;=0, I20&lt;0)),'[2]NonRes - Report'!$E$9,IF(AND($B20="1-inch", NOT(I20=""),OR(I20&gt;=0, I20&lt;0)),'[2]NonRes - Report'!$I$9,IF(AND($B20="1 1/2-inch", NOT(I20=""),OR(I20&gt;=0, I20&lt;0)),'[2]NonRes - Report'!$J$9,IF(AND($B20="2-inch", NOT(I20=""),OR(I20&gt;=0, I20&lt;0)),'[2]NonRes - Report'!$K$9,IF(AND($B20="3-inch", NOT(I20=""),OR(I20&gt;=0, I20&lt;0)),'[2]NonRes - Report'!$L$9,IF(AND($B20="4-inch", NOT(I20=""),OR(I20&gt;=0, I20&lt;0)),'[2]NonRes - Report'!$M$9,IF(AND($B20="6-inch", NOT(I20=""),OR(I20&gt;=0, I20&lt;0)),'[2]NonRes - Report'!$N$9, 0)))))))</f>
        <v>86.625</v>
      </c>
      <c r="V20" s="40">
        <f>IF(AND($B20="3/4-inch", NOT(J20=""),OR(J20&gt;=0, J20&lt;0)),'[2]NonRes - Report'!$E$9,IF(AND($B20="1-inch", NOT(J20=""),OR(J20&gt;=0, J20&lt;0)),'[2]NonRes - Report'!$I$9,IF(AND($B20="1 1/2-inch", NOT(J20=""),OR(J20&gt;=0, J20&lt;0)),'[2]NonRes - Report'!$J$9,IF(AND($B20="2-inch", NOT(J20=""),OR(J20&gt;=0, J20&lt;0)),'[2]NonRes - Report'!$K$9,IF(AND($B20="3-inch", NOT(J20=""),OR(J20&gt;=0, J20&lt;0)),'[2]NonRes - Report'!$L$9,IF(AND($B20="4-inch", NOT(J20=""),OR(J20&gt;=0, J20&lt;0)),'[2]NonRes - Report'!$M$9,IF(AND($B20="6-inch", NOT(J20=""),OR(J20&gt;=0, J20&lt;0)),'[2]NonRes - Report'!$N$9, 0)))))))</f>
        <v>86.625</v>
      </c>
      <c r="W20" s="40">
        <f>IF(AND($B20="3/4-inch", NOT(K20=""),OR(K20&gt;=0, K20&lt;0)),'[2]NonRes - Report'!$E$9,IF(AND($B20="1-inch", NOT(K20=""),OR(K20&gt;=0, K20&lt;0)),'[2]NonRes - Report'!$I$9,IF(AND($B20="1 1/2-inch", NOT(K20=""),OR(K20&gt;=0, K20&lt;0)),'[2]NonRes - Report'!$J$9,IF(AND($B20="2-inch", NOT(K20=""),OR(K20&gt;=0, K20&lt;0)),'[2]NonRes - Report'!$K$9,IF(AND($B20="3-inch", NOT(K20=""),OR(K20&gt;=0, K20&lt;0)),'[2]NonRes - Report'!$L$9,IF(AND($B20="4-inch", NOT(K20=""),OR(K20&gt;=0, K20&lt;0)),'[2]NonRes - Report'!$M$9,IF(AND($B20="6-inch", NOT(K20=""),OR(K20&gt;=0, K20&lt;0)),'[2]NonRes - Report'!$N$9, 0)))))))</f>
        <v>86.625</v>
      </c>
      <c r="X20" s="40">
        <f>IF(AND($B20="3/4-inch", NOT(L20=""),OR(L20&gt;=0, L20&lt;0)),'[2]NonRes - Report'!$E$9,IF(AND($B20="1-inch", NOT(L20=""),OR(L20&gt;=0, L20&lt;0)),'[2]NonRes - Report'!$I$9,IF(AND($B20="1 1/2-inch", NOT(L20=""),OR(L20&gt;=0, L20&lt;0)),'[2]NonRes - Report'!$J$9,IF(AND($B20="2-inch", NOT(L20=""),OR(L20&gt;=0, L20&lt;0)),'[2]NonRes - Report'!$K$9,IF(AND($B20="3-inch", NOT(L20=""),OR(L20&gt;=0, L20&lt;0)),'[2]NonRes - Report'!$L$9,IF(AND($B20="4-inch", NOT(L20=""),OR(L20&gt;=0, L20&lt;0)),'[2]NonRes - Report'!$M$9,IF(AND($B20="6-inch", NOT(L20=""),OR(L20&gt;=0, L20&lt;0)),'[2]NonRes - Report'!$N$9, 0)))))))</f>
        <v>86.625</v>
      </c>
      <c r="Y20" s="40">
        <f>IF(AND($B20="3/4-inch", NOT(M20=""),OR(M20&gt;=0, M20&lt;0)),'[2]NonRes - Report'!$E$9,IF(AND($B20="1-inch", NOT(M20=""),OR(M20&gt;=0, M20&lt;0)),'[2]NonRes - Report'!$I$9,IF(AND($B20="1 1/2-inch", NOT(M20=""),OR(M20&gt;=0, M20&lt;0)),'[2]NonRes - Report'!$J$9,IF(AND($B20="2-inch", NOT(M20=""),OR(M20&gt;=0, M20&lt;0)),'[2]NonRes - Report'!$K$9,IF(AND($B20="3-inch", NOT(M20=""),OR(M20&gt;=0, M20&lt;0)),'[2]NonRes - Report'!$L$9,IF(AND($B20="4-inch", NOT(M20=""),OR(M20&gt;=0, M20&lt;0)),'[2]NonRes - Report'!$M$9,IF(AND($B20="6-inch", NOT(M20=""),OR(M20&gt;=0, M20&lt;0)),'[2]NonRes - Report'!$N$9, 0)))))))</f>
        <v>86.625</v>
      </c>
      <c r="Z20" s="40">
        <f>IF(AND($B20="3/4-inch", NOT(N20=""),OR(N20&gt;=0, N20&lt;0)),'[2]NonRes - Report'!$E$9,IF(AND($B20="1-inch", NOT(N20=""),OR(N20&gt;=0, N20&lt;0)),'[2]NonRes - Report'!$I$9,IF(AND($B20="1 1/2-inch", NOT(N20=""),OR(N20&gt;=0, N20&lt;0)),'[2]NonRes - Report'!$J$9,IF(AND($B20="2-inch", NOT(N20=""),OR(N20&gt;=0, N20&lt;0)),'[2]NonRes - Report'!$K$9,IF(AND($B20="3-inch", NOT(N20=""),OR(N20&gt;=0, N20&lt;0)),'[2]NonRes - Report'!$L$9,IF(AND($B20="4-inch", NOT(N20=""),OR(N20&gt;=0, N20&lt;0)),'[2]NonRes - Report'!$M$9,IF(AND($B20="6-inch", NOT(N20=""),OR(N20&gt;=0, N20&lt;0)),'[2]NonRes - Report'!$N$9, 0)))))))</f>
        <v>86.625</v>
      </c>
      <c r="AA20" s="40">
        <f>IF(AND($B20="3/4-inch", NOT(O20=""),OR(O20&gt;=0, O20&lt;0)),'[2]NonRes - Report'!$E$9,IF(AND($B20="1-inch", NOT(O20=""),OR(O20&gt;=0, O20&lt;0)),'[2]NonRes - Report'!$I$9,IF(AND($B20="1 1/2-inch", NOT(O20=""),OR(O20&gt;=0, O20&lt;0)),'[2]NonRes - Report'!$J$9,IF(AND($B20="2-inch", NOT(O20=""),OR(O20&gt;=0, O20&lt;0)),'[2]NonRes - Report'!$K$9,IF(AND($B20="3-inch", NOT(O20=""),OR(O20&gt;=0, O20&lt;0)),'[2]NonRes - Report'!$L$9,IF(AND($B20="4-inch", NOT(O20=""),OR(O20&gt;=0, O20&lt;0)),'[2]NonRes - Report'!$M$9,IF(AND($B20="6-inch", NOT(O20=""),OR(O20&gt;=0, O20&lt;0)),'[2]NonRes - Report'!$N$9, 0)))))))</f>
        <v>86.625</v>
      </c>
      <c r="AB20" s="40">
        <f>IF(AND($B20="3/4-inch", NOT(P20=""),OR(P20&gt;=0, P20&lt;0)),'[2]NonRes - Report'!$E$9,IF(AND($B20="1-inch", NOT(P20=""),OR(P20&gt;=0, P20&lt;0)),'[2]NonRes - Report'!$I$9,IF(AND($B20="1 1/2-inch", NOT(P20=""),OR(P20&gt;=0, P20&lt;0)),'[2]NonRes - Report'!$J$9,IF(AND($B20="2-inch", NOT(P20=""),OR(P20&gt;=0, P20&lt;0)),'[2]NonRes - Report'!$K$9,IF(AND($B20="3-inch", NOT(P20=""),OR(P20&gt;=0, P20&lt;0)),'[2]NonRes - Report'!$L$9,IF(AND($B20="4-inch", NOT(P20=""),OR(P20&gt;=0, P20&lt;0)),'[2]NonRes - Report'!$M$9,IF(AND($B20="6-inch", NOT(P20=""),OR(P20&gt;=0, P20&lt;0)),'[2]NonRes - Report'!$N$9, 0)))))))</f>
        <v>86.625</v>
      </c>
      <c r="AC20" s="41">
        <f>IF(AND($B20="3/4-inch", NOT(Q20=""),OR(Q20&gt;=0, Q20&lt;0)),'[2]NonRes - Report'!$E$9,IF(AND($B20="1-inch", NOT(Q20=""),OR(Q20&gt;=0, Q20&lt;0)),'[2]NonRes - Report'!$I$9,IF(AND($B20="1 1/2-inch", NOT(Q20=""),OR(Q20&gt;=0, Q20&lt;0)),'[2]NonRes - Report'!$J$9,IF(AND($B20="2-inch", NOT(Q20=""),OR(Q20&gt;=0, Q20&lt;0)),'[2]NonRes - Report'!$K$9,IF(AND($B20="3-inch", NOT(Q20=""),OR(Q20&gt;=0, Q20&lt;0)),'[2]NonRes - Report'!$L$9,IF(AND($B20="4-inch", NOT(Q20=""),OR(Q20&gt;=0, Q20&lt;0)),'[2]NonRes - Report'!$M$9,IF(AND($B20="6-inch", NOT(Q20=""),OR(Q20&gt;=0, Q20&lt;0)),'[2]NonRes - Report'!$N$9, 0)))))))</f>
        <v>86.625</v>
      </c>
      <c r="AD20" s="38">
        <f>IF(AND($B20="3/4-inch",DJ20&gt;'[2]NonRes - Report'!$G$10),'[2]NonRes - Report'!$G$10,IF(AND($B20="3/4-inch",ABS(DJ20)&gt;'[2]NonRes - Report'!$G$10),-'[2]NonRes - Report'!$G$10,IF(AND($B20="1-inch",DJ20&gt;'[2]NonRes - Report'!$I$10),'[2]NonRes - Report'!$I$10,IF(AND($B20="1-inch",ABS(DJ20)&gt;'[2]NonRes - Report'!$I$10),-'[2]NonRes - Report'!$I$10,IF(AND($B20="1 1/2-inch",DJ20&gt;'[2]NonRes - Report'!$J$10),'[2]NonRes - Report'!$J$10,IF(AND($B20="1 1/2-inch",ABS(DJ20)&gt;'[2]NonRes - Report'!$J$10),-'[2]NonRes - Report'!$J$10,IF(AND($B20="2-inch",DJ20&gt;'[2]NonRes - Report'!$K$10),'[2]NonRes - Report'!$K$10,IF(AND($B20="2-inch",ABS(DJ20)&gt;'[2]NonRes - Report'!$K$10),-'[2]NonRes - Report'!$K$10,IF(AND($B20="3-inch",DJ20&gt;'[2]NonRes - Report'!$L$10),'[2]NonRes - Report'!$L$10,IF(AND($B20="3-inch",ABS(DJ20)&gt;'[2]NonRes - Report'!$L$10),-'[2]NonRes - Report'!$L$10,IF(AND($B20="4-inch",DJ20&gt;'[2]NonRes - Report'!$M$10),'[2]NonRes - Report'!$M$10,IF(AND($B20="4-inch",ABS(DJ20)&gt;'[2]NonRes - Report'!$M$10),-'[2]NonRes - Report'!$M$10,IF(AND($B20="6-inch",DJ20&gt;'[2]NonRes - Report'!$N$10),'[2]NonRes - Report'!$N$10,IF(AND($B20="6-inch",ABS(DJ20)&gt;'[2]NonRes - Report'!$N$10),-'[2]NonRes - Report'!$N$10,IF(DJ20&lt;0,-DJ20,DJ20)))))))))))))))</f>
        <v>4500</v>
      </c>
      <c r="AE20" s="38">
        <f>IF(AND($B20="3/4-inch",DK20&gt;'[2]NonRes - Report'!$G$10),'[2]NonRes - Report'!$G$10,IF(AND($B20="3/4-inch",ABS(DK20)&gt;'[2]NonRes - Report'!$G$10),-'[2]NonRes - Report'!$G$10,IF(AND($B20="1-inch",DK20&gt;'[2]NonRes - Report'!$I$10),'[2]NonRes - Report'!$I$10,IF(AND($B20="1-inch",ABS(DK20)&gt;'[2]NonRes - Report'!$I$10),-'[2]NonRes - Report'!$I$10,IF(AND($B20="1 1/2-inch",DK20&gt;'[2]NonRes - Report'!$J$10),'[2]NonRes - Report'!$J$10,IF(AND($B20="1 1/2-inch",ABS(DK20)&gt;'[2]NonRes - Report'!$J$10),-'[2]NonRes - Report'!$J$10,IF(AND($B20="2-inch",DK20&gt;'[2]NonRes - Report'!$K$10),'[2]NonRes - Report'!$K$10,IF(AND($B20="2-inch",ABS(DK20)&gt;'[2]NonRes - Report'!$K$10),-'[2]NonRes - Report'!$K$10,IF(AND($B20="3-inch",DK20&gt;'[2]NonRes - Report'!$L$10),'[2]NonRes - Report'!$L$10,IF(AND($B20="3-inch",ABS(DK20)&gt;'[2]NonRes - Report'!$L$10),-'[2]NonRes - Report'!$L$10,IF(AND($B20="4-inch",DK20&gt;'[2]NonRes - Report'!$M$10),'[2]NonRes - Report'!$M$10,IF(AND($B20="4-inch",ABS(DK20)&gt;'[2]NonRes - Report'!$M$10),-'[2]NonRes - Report'!$M$10,IF(AND($B20="6-inch",DK20&gt;'[2]NonRes - Report'!$N$10),'[2]NonRes - Report'!$N$10,IF(AND($B20="6-inch",ABS(DK20)&gt;'[2]NonRes - Report'!$N$10),-'[2]NonRes - Report'!$N$10,IF(DK20&lt;0,-DK20,DK20)))))))))))))))</f>
        <v>7200</v>
      </c>
      <c r="AF20" s="38">
        <f>IF(AND($B20="3/4-inch",DL20&gt;'[2]NonRes - Report'!$G$10),'[2]NonRes - Report'!$G$10,IF(AND($B20="3/4-inch",ABS(DL20)&gt;'[2]NonRes - Report'!$G$10),-'[2]NonRes - Report'!$G$10,IF(AND($B20="1-inch",DL20&gt;'[2]NonRes - Report'!$I$10),'[2]NonRes - Report'!$I$10,IF(AND($B20="1-inch",ABS(DL20)&gt;'[2]NonRes - Report'!$I$10),-'[2]NonRes - Report'!$I$10,IF(AND($B20="1 1/2-inch",DL20&gt;'[2]NonRes - Report'!$J$10),'[2]NonRes - Report'!$J$10,IF(AND($B20="1 1/2-inch",ABS(DL20)&gt;'[2]NonRes - Report'!$J$10),-'[2]NonRes - Report'!$J$10,IF(AND($B20="2-inch",DL20&gt;'[2]NonRes - Report'!$K$10),'[2]NonRes - Report'!$K$10,IF(AND($B20="2-inch",ABS(DL20)&gt;'[2]NonRes - Report'!$K$10),-'[2]NonRes - Report'!$K$10,IF(AND($B20="3-inch",DL20&gt;'[2]NonRes - Report'!$L$10),'[2]NonRes - Report'!$L$10,IF(AND($B20="3-inch",ABS(DL20)&gt;'[2]NonRes - Report'!$L$10),-'[2]NonRes - Report'!$L$10,IF(AND($B20="4-inch",DL20&gt;'[2]NonRes - Report'!$M$10),'[2]NonRes - Report'!$M$10,IF(AND($B20="4-inch",ABS(DL20)&gt;'[2]NonRes - Report'!$M$10),-'[2]NonRes - Report'!$M$10,IF(AND($B20="6-inch",DL20&gt;'[2]NonRes - Report'!$N$10),'[2]NonRes - Report'!$N$10,IF(AND($B20="6-inch",ABS(DL20)&gt;'[2]NonRes - Report'!$N$10),-'[2]NonRes - Report'!$N$10,IF(DL20&lt;0,-DL20,DL20)))))))))))))))</f>
        <v>7400</v>
      </c>
      <c r="AG20" s="38">
        <f>IF(AND($B20="3/4-inch",DM20&gt;'[2]NonRes - Report'!$G$10),'[2]NonRes - Report'!$G$10,IF(AND($B20="3/4-inch",ABS(DM20)&gt;'[2]NonRes - Report'!$G$10),-'[2]NonRes - Report'!$G$10,IF(AND($B20="1-inch",DM20&gt;'[2]NonRes - Report'!$I$10),'[2]NonRes - Report'!$I$10,IF(AND($B20="1-inch",ABS(DM20)&gt;'[2]NonRes - Report'!$I$10),-'[2]NonRes - Report'!$I$10,IF(AND($B20="1 1/2-inch",DM20&gt;'[2]NonRes - Report'!$J$10),'[2]NonRes - Report'!$J$10,IF(AND($B20="1 1/2-inch",ABS(DM20)&gt;'[2]NonRes - Report'!$J$10),-'[2]NonRes - Report'!$J$10,IF(AND($B20="2-inch",DM20&gt;'[2]NonRes - Report'!$K$10),'[2]NonRes - Report'!$K$10,IF(AND($B20="2-inch",ABS(DM20)&gt;'[2]NonRes - Report'!$K$10),-'[2]NonRes - Report'!$K$10,IF(AND($B20="3-inch",DM20&gt;'[2]NonRes - Report'!$L$10),'[2]NonRes - Report'!$L$10,IF(AND($B20="3-inch",ABS(DM20)&gt;'[2]NonRes - Report'!$L$10),-'[2]NonRes - Report'!$L$10,IF(AND($B20="4-inch",DM20&gt;'[2]NonRes - Report'!$M$10),'[2]NonRes - Report'!$M$10,IF(AND($B20="4-inch",ABS(DM20)&gt;'[2]NonRes - Report'!$M$10),-'[2]NonRes - Report'!$M$10,IF(AND($B20="6-inch",DM20&gt;'[2]NonRes - Report'!$N$10),'[2]NonRes - Report'!$N$10,IF(AND($B20="6-inch",ABS(DM20)&gt;'[2]NonRes - Report'!$N$10),-'[2]NonRes - Report'!$N$10,IF(DM20&lt;0,-DM20,DM20)))))))))))))))</f>
        <v>5800</v>
      </c>
      <c r="AH20" s="38">
        <f>IF(AND($B20="3/4-inch",DN20&gt;'[2]NonRes - Report'!$G$10),'[2]NonRes - Report'!$G$10,IF(AND($B20="3/4-inch",ABS(DN20)&gt;'[2]NonRes - Report'!$G$10),-'[2]NonRes - Report'!$G$10,IF(AND($B20="1-inch",DN20&gt;'[2]NonRes - Report'!$I$10),'[2]NonRes - Report'!$I$10,IF(AND($B20="1-inch",ABS(DN20)&gt;'[2]NonRes - Report'!$I$10),-'[2]NonRes - Report'!$I$10,IF(AND($B20="1 1/2-inch",DN20&gt;'[2]NonRes - Report'!$J$10),'[2]NonRes - Report'!$J$10,IF(AND($B20="1 1/2-inch",ABS(DN20)&gt;'[2]NonRes - Report'!$J$10),-'[2]NonRes - Report'!$J$10,IF(AND($B20="2-inch",DN20&gt;'[2]NonRes - Report'!$K$10),'[2]NonRes - Report'!$K$10,IF(AND($B20="2-inch",ABS(DN20)&gt;'[2]NonRes - Report'!$K$10),-'[2]NonRes - Report'!$K$10,IF(AND($B20="3-inch",DN20&gt;'[2]NonRes - Report'!$L$10),'[2]NonRes - Report'!$L$10,IF(AND($B20="3-inch",ABS(DN20)&gt;'[2]NonRes - Report'!$L$10),-'[2]NonRes - Report'!$L$10,IF(AND($B20="4-inch",DN20&gt;'[2]NonRes - Report'!$M$10),'[2]NonRes - Report'!$M$10,IF(AND($B20="4-inch",ABS(DN20)&gt;'[2]NonRes - Report'!$M$10),-'[2]NonRes - Report'!$M$10,IF(AND($B20="6-inch",DN20&gt;'[2]NonRes - Report'!$N$10),'[2]NonRes - Report'!$N$10,IF(AND($B20="6-inch",ABS(DN20)&gt;'[2]NonRes - Report'!$N$10),-'[2]NonRes - Report'!$N$10,IF(DN20&lt;0,-DN20,DN20)))))))))))))))</f>
        <v>7300</v>
      </c>
      <c r="AI20" s="38">
        <f>IF(AND($B20="3/4-inch",DO20&gt;'[2]NonRes - Report'!$G$10),'[2]NonRes - Report'!$G$10,IF(AND($B20="3/4-inch",ABS(DO20)&gt;'[2]NonRes - Report'!$G$10),-'[2]NonRes - Report'!$G$10,IF(AND($B20="1-inch",DO20&gt;'[2]NonRes - Report'!$I$10),'[2]NonRes - Report'!$I$10,IF(AND($B20="1-inch",ABS(DO20)&gt;'[2]NonRes - Report'!$I$10),-'[2]NonRes - Report'!$I$10,IF(AND($B20="1 1/2-inch",DO20&gt;'[2]NonRes - Report'!$J$10),'[2]NonRes - Report'!$J$10,IF(AND($B20="1 1/2-inch",ABS(DO20)&gt;'[2]NonRes - Report'!$J$10),-'[2]NonRes - Report'!$J$10,IF(AND($B20="2-inch",DO20&gt;'[2]NonRes - Report'!$K$10),'[2]NonRes - Report'!$K$10,IF(AND($B20="2-inch",ABS(DO20)&gt;'[2]NonRes - Report'!$K$10),-'[2]NonRes - Report'!$K$10,IF(AND($B20="3-inch",DO20&gt;'[2]NonRes - Report'!$L$10),'[2]NonRes - Report'!$L$10,IF(AND($B20="3-inch",ABS(DO20)&gt;'[2]NonRes - Report'!$L$10),-'[2]NonRes - Report'!$L$10,IF(AND($B20="4-inch",DO20&gt;'[2]NonRes - Report'!$M$10),'[2]NonRes - Report'!$M$10,IF(AND($B20="4-inch",ABS(DO20)&gt;'[2]NonRes - Report'!$M$10),-'[2]NonRes - Report'!$M$10,IF(AND($B20="6-inch",DO20&gt;'[2]NonRes - Report'!$N$10),'[2]NonRes - Report'!$N$10,IF(AND($B20="6-inch",ABS(DO20)&gt;'[2]NonRes - Report'!$N$10),-'[2]NonRes - Report'!$N$10,IF(DO20&lt;0,-DO20,DO20)))))))))))))))</f>
        <v>8300</v>
      </c>
      <c r="AJ20" s="38">
        <f>IF(AND($B20="3/4-inch",DP20&gt;'[2]NonRes - Report'!$G$10),'[2]NonRes - Report'!$G$10,IF(AND($B20="3/4-inch",ABS(DP20)&gt;'[2]NonRes - Report'!$G$10),-'[2]NonRes - Report'!$G$10,IF(AND($B20="1-inch",DP20&gt;'[2]NonRes - Report'!$I$10),'[2]NonRes - Report'!$I$10,IF(AND($B20="1-inch",ABS(DP20)&gt;'[2]NonRes - Report'!$I$10),-'[2]NonRes - Report'!$I$10,IF(AND($B20="1 1/2-inch",DP20&gt;'[2]NonRes - Report'!$J$10),'[2]NonRes - Report'!$J$10,IF(AND($B20="1 1/2-inch",ABS(DP20)&gt;'[2]NonRes - Report'!$J$10),-'[2]NonRes - Report'!$J$10,IF(AND($B20="2-inch",DP20&gt;'[2]NonRes - Report'!$K$10),'[2]NonRes - Report'!$K$10,IF(AND($B20="2-inch",ABS(DP20)&gt;'[2]NonRes - Report'!$K$10),-'[2]NonRes - Report'!$K$10,IF(AND($B20="3-inch",DP20&gt;'[2]NonRes - Report'!$L$10),'[2]NonRes - Report'!$L$10,IF(AND($B20="3-inch",ABS(DP20)&gt;'[2]NonRes - Report'!$L$10),-'[2]NonRes - Report'!$L$10,IF(AND($B20="4-inch",DP20&gt;'[2]NonRes - Report'!$M$10),'[2]NonRes - Report'!$M$10,IF(AND($B20="4-inch",ABS(DP20)&gt;'[2]NonRes - Report'!$M$10),-'[2]NonRes - Report'!$M$10,IF(AND($B20="6-inch",DP20&gt;'[2]NonRes - Report'!$N$10),'[2]NonRes - Report'!$N$10,IF(AND($B20="6-inch",ABS(DP20)&gt;'[2]NonRes - Report'!$N$10),-'[2]NonRes - Report'!$N$10,IF(DP20&lt;0,-DP20,DP20)))))))))))))))</f>
        <v>4100</v>
      </c>
      <c r="AK20" s="38">
        <f>IF(AND($B20="3/4-inch",DQ20&gt;'[2]NonRes - Report'!$G$10),'[2]NonRes - Report'!$G$10,IF(AND($B20="3/4-inch",ABS(DQ20)&gt;'[2]NonRes - Report'!$G$10),-'[2]NonRes - Report'!$G$10,IF(AND($B20="1-inch",DQ20&gt;'[2]NonRes - Report'!$I$10),'[2]NonRes - Report'!$I$10,IF(AND($B20="1-inch",ABS(DQ20)&gt;'[2]NonRes - Report'!$I$10),-'[2]NonRes - Report'!$I$10,IF(AND($B20="1 1/2-inch",DQ20&gt;'[2]NonRes - Report'!$J$10),'[2]NonRes - Report'!$J$10,IF(AND($B20="1 1/2-inch",ABS(DQ20)&gt;'[2]NonRes - Report'!$J$10),-'[2]NonRes - Report'!$J$10,IF(AND($B20="2-inch",DQ20&gt;'[2]NonRes - Report'!$K$10),'[2]NonRes - Report'!$K$10,IF(AND($B20="2-inch",ABS(DQ20)&gt;'[2]NonRes - Report'!$K$10),-'[2]NonRes - Report'!$K$10,IF(AND($B20="3-inch",DQ20&gt;'[2]NonRes - Report'!$L$10),'[2]NonRes - Report'!$L$10,IF(AND($B20="3-inch",ABS(DQ20)&gt;'[2]NonRes - Report'!$L$10),-'[2]NonRes - Report'!$L$10,IF(AND($B20="4-inch",DQ20&gt;'[2]NonRes - Report'!$M$10),'[2]NonRes - Report'!$M$10,IF(AND($B20="4-inch",ABS(DQ20)&gt;'[2]NonRes - Report'!$M$10),-'[2]NonRes - Report'!$M$10,IF(AND($B20="6-inch",DQ20&gt;'[2]NonRes - Report'!$N$10),'[2]NonRes - Report'!$N$10,IF(AND($B20="6-inch",ABS(DQ20)&gt;'[2]NonRes - Report'!$N$10),-'[2]NonRes - Report'!$N$10,IF(DQ20&lt;0,-DQ20,DQ20)))))))))))))))</f>
        <v>600</v>
      </c>
      <c r="AL20" s="38">
        <f>IF(AND($B20="3/4-inch",DR20&gt;'[2]NonRes - Report'!$G$10),'[2]NonRes - Report'!$G$10,IF(AND($B20="3/4-inch",ABS(DR20)&gt;'[2]NonRes - Report'!$G$10),-'[2]NonRes - Report'!$G$10,IF(AND($B20="1-inch",DR20&gt;'[2]NonRes - Report'!$I$10),'[2]NonRes - Report'!$I$10,IF(AND($B20="1-inch",ABS(DR20)&gt;'[2]NonRes - Report'!$I$10),-'[2]NonRes - Report'!$I$10,IF(AND($B20="1 1/2-inch",DR20&gt;'[2]NonRes - Report'!$J$10),'[2]NonRes - Report'!$J$10,IF(AND($B20="1 1/2-inch",ABS(DR20)&gt;'[2]NonRes - Report'!$J$10),-'[2]NonRes - Report'!$J$10,IF(AND($B20="2-inch",DR20&gt;'[2]NonRes - Report'!$K$10),'[2]NonRes - Report'!$K$10,IF(AND($B20="2-inch",ABS(DR20)&gt;'[2]NonRes - Report'!$K$10),-'[2]NonRes - Report'!$K$10,IF(AND($B20="3-inch",DR20&gt;'[2]NonRes - Report'!$L$10),'[2]NonRes - Report'!$L$10,IF(AND($B20="3-inch",ABS(DR20)&gt;'[2]NonRes - Report'!$L$10),-'[2]NonRes - Report'!$L$10,IF(AND($B20="4-inch",DR20&gt;'[2]NonRes - Report'!$M$10),'[2]NonRes - Report'!$M$10,IF(AND($B20="4-inch",ABS(DR20)&gt;'[2]NonRes - Report'!$M$10),-'[2]NonRes - Report'!$M$10,IF(AND($B20="6-inch",DR20&gt;'[2]NonRes - Report'!$N$10),'[2]NonRes - Report'!$N$10,IF(AND($B20="6-inch",ABS(DR20)&gt;'[2]NonRes - Report'!$N$10),-'[2]NonRes - Report'!$N$10,IF(DR20&lt;0,-DR20,DR20)))))))))))))))</f>
        <v>1000</v>
      </c>
      <c r="AM20" s="38">
        <f>IF(AND($B20="3/4-inch",DS20&gt;'[2]NonRes - Report'!$G$10),'[2]NonRes - Report'!$G$10,IF(AND($B20="3/4-inch",ABS(DS20)&gt;'[2]NonRes - Report'!$G$10),-'[2]NonRes - Report'!$G$10,IF(AND($B20="1-inch",DS20&gt;'[2]NonRes - Report'!$I$10),'[2]NonRes - Report'!$I$10,IF(AND($B20="1-inch",ABS(DS20)&gt;'[2]NonRes - Report'!$I$10),-'[2]NonRes - Report'!$I$10,IF(AND($B20="1 1/2-inch",DS20&gt;'[2]NonRes - Report'!$J$10),'[2]NonRes - Report'!$J$10,IF(AND($B20="1 1/2-inch",ABS(DS20)&gt;'[2]NonRes - Report'!$J$10),-'[2]NonRes - Report'!$J$10,IF(AND($B20="2-inch",DS20&gt;'[2]NonRes - Report'!$K$10),'[2]NonRes - Report'!$K$10,IF(AND($B20="2-inch",ABS(DS20)&gt;'[2]NonRes - Report'!$K$10),-'[2]NonRes - Report'!$K$10,IF(AND($B20="3-inch",DS20&gt;'[2]NonRes - Report'!$L$10),'[2]NonRes - Report'!$L$10,IF(AND($B20="3-inch",ABS(DS20)&gt;'[2]NonRes - Report'!$L$10),-'[2]NonRes - Report'!$L$10,IF(AND($B20="4-inch",DS20&gt;'[2]NonRes - Report'!$M$10),'[2]NonRes - Report'!$M$10,IF(AND($B20="4-inch",ABS(DS20)&gt;'[2]NonRes - Report'!$M$10),-'[2]NonRes - Report'!$M$10,IF(AND($B20="6-inch",DS20&gt;'[2]NonRes - Report'!$N$10),'[2]NonRes - Report'!$N$10,IF(AND($B20="6-inch",ABS(DS20)&gt;'[2]NonRes - Report'!$N$10),-'[2]NonRes - Report'!$N$10,IF(DS20&lt;0,-DS20,DS20)))))))))))))))</f>
        <v>9000</v>
      </c>
      <c r="AN20" s="38">
        <f>IF(AND($B20="3/4-inch",DT20&gt;'[2]NonRes - Report'!$G$10),'[2]NonRes - Report'!$G$10,IF(AND($B20="3/4-inch",ABS(DT20)&gt;'[2]NonRes - Report'!$G$10),-'[2]NonRes - Report'!$G$10,IF(AND($B20="1-inch",DT20&gt;'[2]NonRes - Report'!$I$10),'[2]NonRes - Report'!$I$10,IF(AND($B20="1-inch",ABS(DT20)&gt;'[2]NonRes - Report'!$I$10),-'[2]NonRes - Report'!$I$10,IF(AND($B20="1 1/2-inch",DT20&gt;'[2]NonRes - Report'!$J$10),'[2]NonRes - Report'!$J$10,IF(AND($B20="1 1/2-inch",ABS(DT20)&gt;'[2]NonRes - Report'!$J$10),-'[2]NonRes - Report'!$J$10,IF(AND($B20="2-inch",DT20&gt;'[2]NonRes - Report'!$K$10),'[2]NonRes - Report'!$K$10,IF(AND($B20="2-inch",ABS(DT20)&gt;'[2]NonRes - Report'!$K$10),-'[2]NonRes - Report'!$K$10,IF(AND($B20="3-inch",DT20&gt;'[2]NonRes - Report'!$L$10),'[2]NonRes - Report'!$L$10,IF(AND($B20="3-inch",ABS(DT20)&gt;'[2]NonRes - Report'!$L$10),-'[2]NonRes - Report'!$L$10,IF(AND($B20="4-inch",DT20&gt;'[2]NonRes - Report'!$M$10),'[2]NonRes - Report'!$M$10,IF(AND($B20="4-inch",ABS(DT20)&gt;'[2]NonRes - Report'!$M$10),-'[2]NonRes - Report'!$M$10,IF(AND($B20="6-inch",DT20&gt;'[2]NonRes - Report'!$N$10),'[2]NonRes - Report'!$N$10,IF(AND($B20="6-inch",ABS(DT20)&gt;'[2]NonRes - Report'!$N$10),-'[2]NonRes - Report'!$N$10,IF(DT20&lt;0,-DT20,DT20)))))))))))))))</f>
        <v>9000</v>
      </c>
      <c r="AO20" s="39">
        <f>IF(AND($B20="3/4-inch",DU20&gt;'[2]NonRes - Report'!$G$10),'[2]NonRes - Report'!$G$10,IF(AND($B20="3/4-inch",ABS(DU20)&gt;'[2]NonRes - Report'!$G$10),-'[2]NonRes - Report'!$G$10,IF(AND($B20="1-inch",DU20&gt;'[2]NonRes - Report'!$I$10),'[2]NonRes - Report'!$I$10,IF(AND($B20="1-inch",ABS(DU20)&gt;'[2]NonRes - Report'!$I$10),-'[2]NonRes - Report'!$I$10,IF(AND($B20="1 1/2-inch",DU20&gt;'[2]NonRes - Report'!$J$10),'[2]NonRes - Report'!$J$10,IF(AND($B20="1 1/2-inch",ABS(DU20)&gt;'[2]NonRes - Report'!$J$10),-'[2]NonRes - Report'!$J$10,IF(AND($B20="2-inch",DU20&gt;'[2]NonRes - Report'!$K$10),'[2]NonRes - Report'!$K$10,IF(AND($B20="2-inch",ABS(DU20)&gt;'[2]NonRes - Report'!$K$10),-'[2]NonRes - Report'!$K$10,IF(AND($B20="3-inch",DU20&gt;'[2]NonRes - Report'!$L$10),'[2]NonRes - Report'!$L$10,IF(AND($B20="3-inch",ABS(DU20)&gt;'[2]NonRes - Report'!$L$10),-'[2]NonRes - Report'!$L$10,IF(AND($B20="4-inch",DU20&gt;'[2]NonRes - Report'!$M$10),'[2]NonRes - Report'!$M$10,IF(AND($B20="4-inch",ABS(DU20)&gt;'[2]NonRes - Report'!$M$10),-'[2]NonRes - Report'!$M$10,IF(AND($B20="6-inch",DU20&gt;'[2]NonRes - Report'!$N$10),'[2]NonRes - Report'!$N$10,IF(AND($B20="6-inch",ABS(DU20)&gt;'[2]NonRes - Report'!$N$10),-'[2]NonRes - Report'!$N$10,IF(DU20&lt;0,-DU20,DU20)))))))))))))))</f>
        <v>8800</v>
      </c>
      <c r="AP20" s="40">
        <f>IF(AND($B20="3/4-inch",DJ20&gt;'[2]NonRes - Report'!$G$10),('[2]NonRes - Report'!$G$10/'[2]NonRes - Report'!$I$22*'[2]NonRes - Report'!$E$10),IF(AND($B20="1-inch",DJ20&gt;'[2]NonRes - Report'!$I$10),('[2]NonRes - Report'!$I$10/'[2]NonRes - Report'!$I$22*'[2]NonRes - Report'!$E$10),IF(AND($B20="1 1/2-inch",DJ20&gt;'[2]NonRes - Report'!$J$10),('[2]NonRes - Report'!$J$10/'[2]NonRes - Report'!$I$22*'[2]NonRes - Report'!$E$10),IF(AND($B20="2-inch",DJ20&gt;'[2]NonRes - Report'!$K$10),('[2]NonRes - Report'!$K$10/'[2]NonRes - Report'!$I$22*'[2]NonRes - Report'!$E$10),IF(AND($B20="3-inch",DJ20&gt;'[2]NonRes - Report'!$L$10),('[2]NonRes - Report'!$L$10/'[2]NonRes - Report'!$I$22*'[2]NonRes - Report'!$E$10),IF(AND($B20="4-inch",DJ20&gt;'[2]NonRes - Report'!$M$10),('[2]NonRes - Report'!$M$10/'[2]NonRes - Report'!$I$22*'[2]NonRes - Report'!$E$10),IF(AND($B20="6-inch",DJ20&gt;'[2]NonRes - Report'!$N$10),('[2]NonRes - Report'!$N$10/'[2]NonRes - Report'!$I$22*'[2]NonRes - Report'!$E$10),AD20/'[2]NonRes - Report'!$I$22*'[2]NonRes - Report'!$E$10)))))))</f>
        <v>38.25</v>
      </c>
      <c r="AQ20" s="40">
        <f>IF(AND($B20="3/4-inch",DK20&gt;'[2]NonRes - Report'!$G$10),('[2]NonRes - Report'!$G$10/'[2]NonRes - Report'!$I$22*'[2]NonRes - Report'!$E$10),IF(AND($B20="1-inch",DK20&gt;'[2]NonRes - Report'!$I$10),('[2]NonRes - Report'!$I$10/'[2]NonRes - Report'!$I$22*'[2]NonRes - Report'!$E$10),IF(AND($B20="1 1/2-inch",DK20&gt;'[2]NonRes - Report'!$J$10),('[2]NonRes - Report'!$J$10/'[2]NonRes - Report'!$I$22*'[2]NonRes - Report'!$E$10),IF(AND($B20="2-inch",DK20&gt;'[2]NonRes - Report'!$K$10),('[2]NonRes - Report'!$K$10/'[2]NonRes - Report'!$I$22*'[2]NonRes - Report'!$E$10),IF(AND($B20="3-inch",DK20&gt;'[2]NonRes - Report'!$L$10),('[2]NonRes - Report'!$L$10/'[2]NonRes - Report'!$I$22*'[2]NonRes - Report'!$E$10),IF(AND($B20="4-inch",DK20&gt;'[2]NonRes - Report'!$M$10),('[2]NonRes - Report'!$M$10/'[2]NonRes - Report'!$I$22*'[2]NonRes - Report'!$E$10),IF(AND($B20="6-inch",DK20&gt;'[2]NonRes - Report'!$N$10),('[2]NonRes - Report'!$N$10/'[2]NonRes - Report'!$I$22*'[2]NonRes - Report'!$E$10),AE20/'[2]NonRes - Report'!$I$22*'[2]NonRes - Report'!$E$10)))))))</f>
        <v>61.199999999999996</v>
      </c>
      <c r="AR20" s="40">
        <f>IF(AND($B20="3/4-inch",DL20&gt;'[2]NonRes - Report'!$G$10),('[2]NonRes - Report'!$G$10/'[2]NonRes - Report'!$I$22*'[2]NonRes - Report'!$E$10),IF(AND($B20="1-inch",DL20&gt;'[2]NonRes - Report'!$I$10),('[2]NonRes - Report'!$I$10/'[2]NonRes - Report'!$I$22*'[2]NonRes - Report'!$E$10),IF(AND($B20="1 1/2-inch",DL20&gt;'[2]NonRes - Report'!$J$10),('[2]NonRes - Report'!$J$10/'[2]NonRes - Report'!$I$22*'[2]NonRes - Report'!$E$10),IF(AND($B20="2-inch",DL20&gt;'[2]NonRes - Report'!$K$10),('[2]NonRes - Report'!$K$10/'[2]NonRes - Report'!$I$22*'[2]NonRes - Report'!$E$10),IF(AND($B20="3-inch",DL20&gt;'[2]NonRes - Report'!$L$10),('[2]NonRes - Report'!$L$10/'[2]NonRes - Report'!$I$22*'[2]NonRes - Report'!$E$10),IF(AND($B20="4-inch",DL20&gt;'[2]NonRes - Report'!$M$10),('[2]NonRes - Report'!$M$10/'[2]NonRes - Report'!$I$22*'[2]NonRes - Report'!$E$10),IF(AND($B20="6-inch",DL20&gt;'[2]NonRes - Report'!$N$10),('[2]NonRes - Report'!$N$10/'[2]NonRes - Report'!$I$22*'[2]NonRes - Report'!$E$10),AF20/'[2]NonRes - Report'!$I$22*'[2]NonRes - Report'!$E$10)))))))</f>
        <v>62.9</v>
      </c>
      <c r="AS20" s="40">
        <f>IF(AND($B20="3/4-inch",DM20&gt;'[2]NonRes - Report'!$G$10),('[2]NonRes - Report'!$G$10/'[2]NonRes - Report'!$I$22*'[2]NonRes - Report'!$E$10),IF(AND($B20="1-inch",DM20&gt;'[2]NonRes - Report'!$I$10),('[2]NonRes - Report'!$I$10/'[2]NonRes - Report'!$I$22*'[2]NonRes - Report'!$E$10),IF(AND($B20="1 1/2-inch",DM20&gt;'[2]NonRes - Report'!$J$10),('[2]NonRes - Report'!$J$10/'[2]NonRes - Report'!$I$22*'[2]NonRes - Report'!$E$10),IF(AND($B20="2-inch",DM20&gt;'[2]NonRes - Report'!$K$10),('[2]NonRes - Report'!$K$10/'[2]NonRes - Report'!$I$22*'[2]NonRes - Report'!$E$10),IF(AND($B20="3-inch",DM20&gt;'[2]NonRes - Report'!$L$10),('[2]NonRes - Report'!$L$10/'[2]NonRes - Report'!$I$22*'[2]NonRes - Report'!$E$10),IF(AND($B20="4-inch",DM20&gt;'[2]NonRes - Report'!$M$10),('[2]NonRes - Report'!$M$10/'[2]NonRes - Report'!$I$22*'[2]NonRes - Report'!$E$10),IF(AND($B20="6-inch",DM20&gt;'[2]NonRes - Report'!$N$10),('[2]NonRes - Report'!$N$10/'[2]NonRes - Report'!$I$22*'[2]NonRes - Report'!$E$10),AG20/'[2]NonRes - Report'!$I$22*'[2]NonRes - Report'!$E$10)))))))</f>
        <v>49.3</v>
      </c>
      <c r="AT20" s="40">
        <f>IF(AND($B20="3/4-inch",DN20&gt;'[2]NonRes - Report'!$G$10),('[2]NonRes - Report'!$G$10/'[2]NonRes - Report'!$I$22*'[2]NonRes - Report'!$E$10),IF(AND($B20="1-inch",DN20&gt;'[2]NonRes - Report'!$I$10),('[2]NonRes - Report'!$I$10/'[2]NonRes - Report'!$I$22*'[2]NonRes - Report'!$E$10),IF(AND($B20="1 1/2-inch",DN20&gt;'[2]NonRes - Report'!$J$10),('[2]NonRes - Report'!$J$10/'[2]NonRes - Report'!$I$22*'[2]NonRes - Report'!$E$10),IF(AND($B20="2-inch",DN20&gt;'[2]NonRes - Report'!$K$10),('[2]NonRes - Report'!$K$10/'[2]NonRes - Report'!$I$22*'[2]NonRes - Report'!$E$10),IF(AND($B20="3-inch",DN20&gt;'[2]NonRes - Report'!$L$10),('[2]NonRes - Report'!$L$10/'[2]NonRes - Report'!$I$22*'[2]NonRes - Report'!$E$10),IF(AND($B20="4-inch",DN20&gt;'[2]NonRes - Report'!$M$10),('[2]NonRes - Report'!$M$10/'[2]NonRes - Report'!$I$22*'[2]NonRes - Report'!$E$10),IF(AND($B20="6-inch",DN20&gt;'[2]NonRes - Report'!$N$10),('[2]NonRes - Report'!$N$10/'[2]NonRes - Report'!$I$22*'[2]NonRes - Report'!$E$10),AH20/'[2]NonRes - Report'!$I$22*'[2]NonRes - Report'!$E$10)))))))</f>
        <v>62.05</v>
      </c>
      <c r="AU20" s="40">
        <f>IF(AND($B20="3/4-inch",DO20&gt;'[2]NonRes - Report'!$G$10),('[2]NonRes - Report'!$G$10/'[2]NonRes - Report'!$I$22*'[2]NonRes - Report'!$E$10),IF(AND($B20="1-inch",DO20&gt;'[2]NonRes - Report'!$I$10),('[2]NonRes - Report'!$I$10/'[2]NonRes - Report'!$I$22*'[2]NonRes - Report'!$E$10),IF(AND($B20="1 1/2-inch",DO20&gt;'[2]NonRes - Report'!$J$10),('[2]NonRes - Report'!$J$10/'[2]NonRes - Report'!$I$22*'[2]NonRes - Report'!$E$10),IF(AND($B20="2-inch",DO20&gt;'[2]NonRes - Report'!$K$10),('[2]NonRes - Report'!$K$10/'[2]NonRes - Report'!$I$22*'[2]NonRes - Report'!$E$10),IF(AND($B20="3-inch",DO20&gt;'[2]NonRes - Report'!$L$10),('[2]NonRes - Report'!$L$10/'[2]NonRes - Report'!$I$22*'[2]NonRes - Report'!$E$10),IF(AND($B20="4-inch",DO20&gt;'[2]NonRes - Report'!$M$10),('[2]NonRes - Report'!$M$10/'[2]NonRes - Report'!$I$22*'[2]NonRes - Report'!$E$10),IF(AND($B20="6-inch",DO20&gt;'[2]NonRes - Report'!$N$10),('[2]NonRes - Report'!$N$10/'[2]NonRes - Report'!$I$22*'[2]NonRes - Report'!$E$10),AI20/'[2]NonRes - Report'!$I$22*'[2]NonRes - Report'!$E$10)))))))</f>
        <v>70.55</v>
      </c>
      <c r="AV20" s="40">
        <f>IF(AND($B20="3/4-inch",DP20&gt;'[2]NonRes - Report'!$G$10),('[2]NonRes - Report'!$G$10/'[2]NonRes - Report'!$I$22*'[2]NonRes - Report'!$E$10),IF(AND($B20="1-inch",DP20&gt;'[2]NonRes - Report'!$I$10),('[2]NonRes - Report'!$I$10/'[2]NonRes - Report'!$I$22*'[2]NonRes - Report'!$E$10),IF(AND($B20="1 1/2-inch",DP20&gt;'[2]NonRes - Report'!$J$10),('[2]NonRes - Report'!$J$10/'[2]NonRes - Report'!$I$22*'[2]NonRes - Report'!$E$10),IF(AND($B20="2-inch",DP20&gt;'[2]NonRes - Report'!$K$10),('[2]NonRes - Report'!$K$10/'[2]NonRes - Report'!$I$22*'[2]NonRes - Report'!$E$10),IF(AND($B20="3-inch",DP20&gt;'[2]NonRes - Report'!$L$10),('[2]NonRes - Report'!$L$10/'[2]NonRes - Report'!$I$22*'[2]NonRes - Report'!$E$10),IF(AND($B20="4-inch",DP20&gt;'[2]NonRes - Report'!$M$10),('[2]NonRes - Report'!$M$10/'[2]NonRes - Report'!$I$22*'[2]NonRes - Report'!$E$10),IF(AND($B20="6-inch",DP20&gt;'[2]NonRes - Report'!$N$10),('[2]NonRes - Report'!$N$10/'[2]NonRes - Report'!$I$22*'[2]NonRes - Report'!$E$10),AJ20/'[2]NonRes - Report'!$I$22*'[2]NonRes - Report'!$E$10)))))))</f>
        <v>34.85</v>
      </c>
      <c r="AW20" s="40">
        <f>IF(AND($B20="3/4-inch",DQ20&gt;'[2]NonRes - Report'!$G$10),('[2]NonRes - Report'!$G$10/'[2]NonRes - Report'!$I$22*'[2]NonRes - Report'!$E$10),IF(AND($B20="1-inch",DQ20&gt;'[2]NonRes - Report'!$I$10),('[2]NonRes - Report'!$I$10/'[2]NonRes - Report'!$I$22*'[2]NonRes - Report'!$E$10),IF(AND($B20="1 1/2-inch",DQ20&gt;'[2]NonRes - Report'!$J$10),('[2]NonRes - Report'!$J$10/'[2]NonRes - Report'!$I$22*'[2]NonRes - Report'!$E$10),IF(AND($B20="2-inch",DQ20&gt;'[2]NonRes - Report'!$K$10),('[2]NonRes - Report'!$K$10/'[2]NonRes - Report'!$I$22*'[2]NonRes - Report'!$E$10),IF(AND($B20="3-inch",DQ20&gt;'[2]NonRes - Report'!$L$10),('[2]NonRes - Report'!$L$10/'[2]NonRes - Report'!$I$22*'[2]NonRes - Report'!$E$10),IF(AND($B20="4-inch",DQ20&gt;'[2]NonRes - Report'!$M$10),('[2]NonRes - Report'!$M$10/'[2]NonRes - Report'!$I$22*'[2]NonRes - Report'!$E$10),IF(AND($B20="6-inch",DQ20&gt;'[2]NonRes - Report'!$N$10),('[2]NonRes - Report'!$N$10/'[2]NonRes - Report'!$I$22*'[2]NonRes - Report'!$E$10),AK20/'[2]NonRes - Report'!$I$22*'[2]NonRes - Report'!$E$10)))))))</f>
        <v>5.0999999999999996</v>
      </c>
      <c r="AX20" s="40">
        <f>IF(AND($B20="3/4-inch",DR20&gt;'[2]NonRes - Report'!$G$10),('[2]NonRes - Report'!$G$10/'[2]NonRes - Report'!$I$22*'[2]NonRes - Report'!$E$10),IF(AND($B20="1-inch",DR20&gt;'[2]NonRes - Report'!$I$10),('[2]NonRes - Report'!$I$10/'[2]NonRes - Report'!$I$22*'[2]NonRes - Report'!$E$10),IF(AND($B20="1 1/2-inch",DR20&gt;'[2]NonRes - Report'!$J$10),('[2]NonRes - Report'!$J$10/'[2]NonRes - Report'!$I$22*'[2]NonRes - Report'!$E$10),IF(AND($B20="2-inch",DR20&gt;'[2]NonRes - Report'!$K$10),('[2]NonRes - Report'!$K$10/'[2]NonRes - Report'!$I$22*'[2]NonRes - Report'!$E$10),IF(AND($B20="3-inch",DR20&gt;'[2]NonRes - Report'!$L$10),('[2]NonRes - Report'!$L$10/'[2]NonRes - Report'!$I$22*'[2]NonRes - Report'!$E$10),IF(AND($B20="4-inch",DR20&gt;'[2]NonRes - Report'!$M$10),('[2]NonRes - Report'!$M$10/'[2]NonRes - Report'!$I$22*'[2]NonRes - Report'!$E$10),IF(AND($B20="6-inch",DR20&gt;'[2]NonRes - Report'!$N$10),('[2]NonRes - Report'!$N$10/'[2]NonRes - Report'!$I$22*'[2]NonRes - Report'!$E$10),AL20/'[2]NonRes - Report'!$I$22*'[2]NonRes - Report'!$E$10)))))))</f>
        <v>8.5</v>
      </c>
      <c r="AY20" s="40">
        <f>IF(AND($B20="3/4-inch",DS20&gt;'[2]NonRes - Report'!$G$10),('[2]NonRes - Report'!$G$10/'[2]NonRes - Report'!$I$22*'[2]NonRes - Report'!$E$10),IF(AND($B20="1-inch",DS20&gt;'[2]NonRes - Report'!$I$10),('[2]NonRes - Report'!$I$10/'[2]NonRes - Report'!$I$22*'[2]NonRes - Report'!$E$10),IF(AND($B20="1 1/2-inch",DS20&gt;'[2]NonRes - Report'!$J$10),('[2]NonRes - Report'!$J$10/'[2]NonRes - Report'!$I$22*'[2]NonRes - Report'!$E$10),IF(AND($B20="2-inch",DS20&gt;'[2]NonRes - Report'!$K$10),('[2]NonRes - Report'!$K$10/'[2]NonRes - Report'!$I$22*'[2]NonRes - Report'!$E$10),IF(AND($B20="3-inch",DS20&gt;'[2]NonRes - Report'!$L$10),('[2]NonRes - Report'!$L$10/'[2]NonRes - Report'!$I$22*'[2]NonRes - Report'!$E$10),IF(AND($B20="4-inch",DS20&gt;'[2]NonRes - Report'!$M$10),('[2]NonRes - Report'!$M$10/'[2]NonRes - Report'!$I$22*'[2]NonRes - Report'!$E$10),IF(AND($B20="6-inch",DS20&gt;'[2]NonRes - Report'!$N$10),('[2]NonRes - Report'!$N$10/'[2]NonRes - Report'!$I$22*'[2]NonRes - Report'!$E$10),AM20/'[2]NonRes - Report'!$I$22*'[2]NonRes - Report'!$E$10)))))))</f>
        <v>76.5</v>
      </c>
      <c r="AZ20" s="40">
        <f>IF(AND($B20="3/4-inch",DT20&gt;'[2]NonRes - Report'!$G$10),('[2]NonRes - Report'!$G$10/'[2]NonRes - Report'!$I$22*'[2]NonRes - Report'!$E$10),IF(AND($B20="1-inch",DT20&gt;'[2]NonRes - Report'!$I$10),('[2]NonRes - Report'!$I$10/'[2]NonRes - Report'!$I$22*'[2]NonRes - Report'!$E$10),IF(AND($B20="1 1/2-inch",DT20&gt;'[2]NonRes - Report'!$J$10),('[2]NonRes - Report'!$J$10/'[2]NonRes - Report'!$I$22*'[2]NonRes - Report'!$E$10),IF(AND($B20="2-inch",DT20&gt;'[2]NonRes - Report'!$K$10),('[2]NonRes - Report'!$K$10/'[2]NonRes - Report'!$I$22*'[2]NonRes - Report'!$E$10),IF(AND($B20="3-inch",DT20&gt;'[2]NonRes - Report'!$L$10),('[2]NonRes - Report'!$L$10/'[2]NonRes - Report'!$I$22*'[2]NonRes - Report'!$E$10),IF(AND($B20="4-inch",DT20&gt;'[2]NonRes - Report'!$M$10),('[2]NonRes - Report'!$M$10/'[2]NonRes - Report'!$I$22*'[2]NonRes - Report'!$E$10),IF(AND($B20="6-inch",DT20&gt;'[2]NonRes - Report'!$N$10),('[2]NonRes - Report'!$N$10/'[2]NonRes - Report'!$I$22*'[2]NonRes - Report'!$E$10),AN20/'[2]NonRes - Report'!$I$22*'[2]NonRes - Report'!$E$10)))))))</f>
        <v>76.5</v>
      </c>
      <c r="BA20" s="41">
        <f>IF(AND($B20="3/4-inch",DU20&gt;'[2]NonRes - Report'!$G$10),('[2]NonRes - Report'!$G$10/'[2]NonRes - Report'!$I$22*'[2]NonRes - Report'!$E$10),IF(AND($B20="1-inch",DU20&gt;'[2]NonRes - Report'!$I$10),('[2]NonRes - Report'!$I$10/'[2]NonRes - Report'!$I$22*'[2]NonRes - Report'!$E$10),IF(AND($B20="1 1/2-inch",DU20&gt;'[2]NonRes - Report'!$J$10),('[2]NonRes - Report'!$J$10/'[2]NonRes - Report'!$I$22*'[2]NonRes - Report'!$E$10),IF(AND($B20="2-inch",DU20&gt;'[2]NonRes - Report'!$K$10),('[2]NonRes - Report'!$K$10/'[2]NonRes - Report'!$I$22*'[2]NonRes - Report'!$E$10),IF(AND($B20="3-inch",DU20&gt;'[2]NonRes - Report'!$L$10),('[2]NonRes - Report'!$L$10/'[2]NonRes - Report'!$I$22*'[2]NonRes - Report'!$E$10),IF(AND($B20="4-inch",DU20&gt;'[2]NonRes - Report'!$M$10),('[2]NonRes - Report'!$M$10/'[2]NonRes - Report'!$I$22*'[2]NonRes - Report'!$E$10),IF(AND($B20="6-inch",DU20&gt;'[2]NonRes - Report'!$N$10),('[2]NonRes - Report'!$N$10/'[2]NonRes - Report'!$I$22*'[2]NonRes - Report'!$E$10),AO20/'[2]NonRes - Report'!$I$22*'[2]NonRes - Report'!$E$10)))))))</f>
        <v>74.8</v>
      </c>
      <c r="BB20" s="38">
        <f>IF(AND($B20="3/4-inch",DJ20&gt;'[2]NonRes - Report'!$G$12),('[2]NonRes - Report'!$G$12-'[2]NonRes - Report'!$G$10),IF(AND($B20="3/4-inch",ABS(DJ20)&gt;'[2]NonRes - Report'!$G$12),-('[2]NonRes - Report'!$G$12-'[2]NonRes - Report'!$G$10),IF(AND($B20="1-inch",DJ20&gt;'[2]NonRes - Report'!$I$12),('[2]NonRes - Report'!$I$12-'[2]NonRes - Report'!$I$10),IF(AND($B20="1-inch",ABS(DJ20)&gt;'[2]NonRes - Report'!$I$12),-('[2]NonRes - Report'!$I$12-'[2]NonRes - Report'!$I$10),IF(AND($B20="1 1/2-inch",DJ20&gt;'[2]NonRes - Report'!$J$12),('[2]NonRes - Report'!$J$12-'[2]NonRes - Report'!$J$10),IF(AND($B20="1 1/2-inch",ABS(DJ20)&gt;'[2]NonRes - Report'!$J$12),-('[2]NonRes - Report'!$J$12-'[2]NonRes - Report'!$J$10),IF(AND($B20="2-inch",DJ20&gt;'[2]NonRes - Report'!$K$12),('[2]NonRes - Report'!$K$12-'[2]NonRes - Report'!$K$10),IF(AND($B20="2-inch",ABS(DJ20)&gt;'[2]NonRes - Report'!$K$12),-('[2]NonRes - Report'!$K$12-'[2]NonRes - Report'!$K$10),IF(AND($B20="3-inch",DJ20&gt;'[2]NonRes - Report'!$L$12),('[2]NonRes - Report'!$L$12-'[2]NonRes - Report'!$L$10),IF(AND($B20="3-inch",ABS(DJ20)&gt;'[2]NonRes - Report'!$L$12),-('[2]NonRes - Report'!$L$12-'[2]NonRes - Report'!$L$10),IF(AND($B20="4-inch",DJ20&gt;'[2]NonRes - Report'!$M$12),('[2]NonRes - Report'!$M$12-'[2]NonRes - Report'!$M$10),IF(AND($B20="4-inch",ABS(DJ20)&gt;'[2]NonRes - Report'!$M$12),-('[2]NonRes - Report'!$M$12-'[2]NonRes - Report'!$M$10),IF(AND($B20="6-inch",DJ20&gt;'[2]NonRes - Report'!$N$12),('[2]NonRes - Report'!$N$12-'[2]NonRes - Report'!$N$10),IF(AND($B20="6-inch",ABS(DJ20)&gt;'[2]NonRes - Report'!$N$12),-('[2]NonRes - Report'!$N$12-'[2]NonRes - Report'!$N$10),IF(DJ20&lt;0,(+DJ20+AD20),(+DJ20-AD20))))))))))))))))</f>
        <v>0</v>
      </c>
      <c r="BC20" s="38">
        <f>IF(AND($B20="3/4-inch",DK20&gt;'[2]NonRes - Report'!$G$12),('[2]NonRes - Report'!$G$12-'[2]NonRes - Report'!$G$10),IF(AND($B20="3/4-inch",ABS(DK20)&gt;'[2]NonRes - Report'!$G$12),-('[2]NonRes - Report'!$G$12-'[2]NonRes - Report'!$G$10),IF(AND($B20="1-inch",DK20&gt;'[2]NonRes - Report'!$I$12),('[2]NonRes - Report'!$I$12-'[2]NonRes - Report'!$I$10),IF(AND($B20="1-inch",ABS(DK20)&gt;'[2]NonRes - Report'!$I$12),-('[2]NonRes - Report'!$I$12-'[2]NonRes - Report'!$I$10),IF(AND($B20="1 1/2-inch",DK20&gt;'[2]NonRes - Report'!$J$12),('[2]NonRes - Report'!$J$12-'[2]NonRes - Report'!$J$10),IF(AND($B20="1 1/2-inch",ABS(DK20)&gt;'[2]NonRes - Report'!$J$12),-('[2]NonRes - Report'!$J$12-'[2]NonRes - Report'!$J$10),IF(AND($B20="2-inch",DK20&gt;'[2]NonRes - Report'!$K$12),('[2]NonRes - Report'!$K$12-'[2]NonRes - Report'!$K$10),IF(AND($B20="2-inch",ABS(DK20)&gt;'[2]NonRes - Report'!$K$12),-('[2]NonRes - Report'!$K$12-'[2]NonRes - Report'!$K$10),IF(AND($B20="3-inch",DK20&gt;'[2]NonRes - Report'!$L$12),('[2]NonRes - Report'!$L$12-'[2]NonRes - Report'!$L$10),IF(AND($B20="3-inch",ABS(DK20)&gt;'[2]NonRes - Report'!$L$12),-('[2]NonRes - Report'!$L$12-'[2]NonRes - Report'!$L$10),IF(AND($B20="4-inch",DK20&gt;'[2]NonRes - Report'!$M$12),('[2]NonRes - Report'!$M$12-'[2]NonRes - Report'!$M$10),IF(AND($B20="4-inch",ABS(DK20)&gt;'[2]NonRes - Report'!$M$12),-('[2]NonRes - Report'!$M$12-'[2]NonRes - Report'!$M$10),IF(AND($B20="6-inch",DK20&gt;'[2]NonRes - Report'!$N$12),('[2]NonRes - Report'!$N$12-'[2]NonRes - Report'!$N$10),IF(AND($B20="6-inch",ABS(DK20)&gt;'[2]NonRes - Report'!$N$12),-('[2]NonRes - Report'!$N$12-'[2]NonRes - Report'!$N$10),IF(DK20&lt;0,(+DK20+AE20),(+DK20-AE20))))))))))))))))</f>
        <v>0</v>
      </c>
      <c r="BD20" s="38">
        <f>IF(AND($B20="3/4-inch",DL20&gt;'[2]NonRes - Report'!$G$12),('[2]NonRes - Report'!$G$12-'[2]NonRes - Report'!$G$10),IF(AND($B20="3/4-inch",ABS(DL20)&gt;'[2]NonRes - Report'!$G$12),-('[2]NonRes - Report'!$G$12-'[2]NonRes - Report'!$G$10),IF(AND($B20="1-inch",DL20&gt;'[2]NonRes - Report'!$I$12),('[2]NonRes - Report'!$I$12-'[2]NonRes - Report'!$I$10),IF(AND($B20="1-inch",ABS(DL20)&gt;'[2]NonRes - Report'!$I$12),-('[2]NonRes - Report'!$I$12-'[2]NonRes - Report'!$I$10),IF(AND($B20="1 1/2-inch",DL20&gt;'[2]NonRes - Report'!$J$12),('[2]NonRes - Report'!$J$12-'[2]NonRes - Report'!$J$10),IF(AND($B20="1 1/2-inch",ABS(DL20)&gt;'[2]NonRes - Report'!$J$12),-('[2]NonRes - Report'!$J$12-'[2]NonRes - Report'!$J$10),IF(AND($B20="2-inch",DL20&gt;'[2]NonRes - Report'!$K$12),('[2]NonRes - Report'!$K$12-'[2]NonRes - Report'!$K$10),IF(AND($B20="2-inch",ABS(DL20)&gt;'[2]NonRes - Report'!$K$12),-('[2]NonRes - Report'!$K$12-'[2]NonRes - Report'!$K$10),IF(AND($B20="3-inch",DL20&gt;'[2]NonRes - Report'!$L$12),('[2]NonRes - Report'!$L$12-'[2]NonRes - Report'!$L$10),IF(AND($B20="3-inch",ABS(DL20)&gt;'[2]NonRes - Report'!$L$12),-('[2]NonRes - Report'!$L$12-'[2]NonRes - Report'!$L$10),IF(AND($B20="4-inch",DL20&gt;'[2]NonRes - Report'!$M$12),('[2]NonRes - Report'!$M$12-'[2]NonRes - Report'!$M$10),IF(AND($B20="4-inch",ABS(DL20)&gt;'[2]NonRes - Report'!$M$12),-('[2]NonRes - Report'!$M$12-'[2]NonRes - Report'!$M$10),IF(AND($B20="6-inch",DL20&gt;'[2]NonRes - Report'!$N$12),('[2]NonRes - Report'!$N$12-'[2]NonRes - Report'!$N$10),IF(AND($B20="6-inch",ABS(DL20)&gt;'[2]NonRes - Report'!$N$12),-('[2]NonRes - Report'!$N$12-'[2]NonRes - Report'!$N$10),IF(DL20&lt;0,(+DL20+AF20),(+DL20-AF20))))))))))))))))</f>
        <v>0</v>
      </c>
      <c r="BE20" s="38">
        <f>IF(AND($B20="3/4-inch",DM20&gt;'[2]NonRes - Report'!$G$12),('[2]NonRes - Report'!$G$12-'[2]NonRes - Report'!$G$10),IF(AND($B20="3/4-inch",ABS(DM20)&gt;'[2]NonRes - Report'!$G$12),-('[2]NonRes - Report'!$G$12-'[2]NonRes - Report'!$G$10),IF(AND($B20="1-inch",DM20&gt;'[2]NonRes - Report'!$I$12),('[2]NonRes - Report'!$I$12-'[2]NonRes - Report'!$I$10),IF(AND($B20="1-inch",ABS(DM20)&gt;'[2]NonRes - Report'!$I$12),-('[2]NonRes - Report'!$I$12-'[2]NonRes - Report'!$I$10),IF(AND($B20="1 1/2-inch",DM20&gt;'[2]NonRes - Report'!$J$12),('[2]NonRes - Report'!$J$12-'[2]NonRes - Report'!$J$10),IF(AND($B20="1 1/2-inch",ABS(DM20)&gt;'[2]NonRes - Report'!$J$12),-('[2]NonRes - Report'!$J$12-'[2]NonRes - Report'!$J$10),IF(AND($B20="2-inch",DM20&gt;'[2]NonRes - Report'!$K$12),('[2]NonRes - Report'!$K$12-'[2]NonRes - Report'!$K$10),IF(AND($B20="2-inch",ABS(DM20)&gt;'[2]NonRes - Report'!$K$12),-('[2]NonRes - Report'!$K$12-'[2]NonRes - Report'!$K$10),IF(AND($B20="3-inch",DM20&gt;'[2]NonRes - Report'!$L$12),('[2]NonRes - Report'!$L$12-'[2]NonRes - Report'!$L$10),IF(AND($B20="3-inch",ABS(DM20)&gt;'[2]NonRes - Report'!$L$12),-('[2]NonRes - Report'!$L$12-'[2]NonRes - Report'!$L$10),IF(AND($B20="4-inch",DM20&gt;'[2]NonRes - Report'!$M$12),('[2]NonRes - Report'!$M$12-'[2]NonRes - Report'!$M$10),IF(AND($B20="4-inch",ABS(DM20)&gt;'[2]NonRes - Report'!$M$12),-('[2]NonRes - Report'!$M$12-'[2]NonRes - Report'!$M$10),IF(AND($B20="6-inch",DM20&gt;'[2]NonRes - Report'!$N$12),('[2]NonRes - Report'!$N$12-'[2]NonRes - Report'!$N$10),IF(AND($B20="6-inch",ABS(DM20)&gt;'[2]NonRes - Report'!$N$12),-('[2]NonRes - Report'!$N$12-'[2]NonRes - Report'!$N$10),IF(DM20&lt;0,(+DM20+AG20),(+DM20-AG20))))))))))))))))</f>
        <v>0</v>
      </c>
      <c r="BF20" s="38">
        <f>IF(AND($B20="3/4-inch",DN20&gt;'[2]NonRes - Report'!$G$12),('[2]NonRes - Report'!$G$12-'[2]NonRes - Report'!$G$10),IF(AND($B20="3/4-inch",ABS(DN20)&gt;'[2]NonRes - Report'!$G$12),-('[2]NonRes - Report'!$G$12-'[2]NonRes - Report'!$G$10),IF(AND($B20="1-inch",DN20&gt;'[2]NonRes - Report'!$I$12),('[2]NonRes - Report'!$I$12-'[2]NonRes - Report'!$I$10),IF(AND($B20="1-inch",ABS(DN20)&gt;'[2]NonRes - Report'!$I$12),-('[2]NonRes - Report'!$I$12-'[2]NonRes - Report'!$I$10),IF(AND($B20="1 1/2-inch",DN20&gt;'[2]NonRes - Report'!$J$12),('[2]NonRes - Report'!$J$12-'[2]NonRes - Report'!$J$10),IF(AND($B20="1 1/2-inch",ABS(DN20)&gt;'[2]NonRes - Report'!$J$12),-('[2]NonRes - Report'!$J$12-'[2]NonRes - Report'!$J$10),IF(AND($B20="2-inch",DN20&gt;'[2]NonRes - Report'!$K$12),('[2]NonRes - Report'!$K$12-'[2]NonRes - Report'!$K$10),IF(AND($B20="2-inch",ABS(DN20)&gt;'[2]NonRes - Report'!$K$12),-('[2]NonRes - Report'!$K$12-'[2]NonRes - Report'!$K$10),IF(AND($B20="3-inch",DN20&gt;'[2]NonRes - Report'!$L$12),('[2]NonRes - Report'!$L$12-'[2]NonRes - Report'!$L$10),IF(AND($B20="3-inch",ABS(DN20)&gt;'[2]NonRes - Report'!$L$12),-('[2]NonRes - Report'!$L$12-'[2]NonRes - Report'!$L$10),IF(AND($B20="4-inch",DN20&gt;'[2]NonRes - Report'!$M$12),('[2]NonRes - Report'!$M$12-'[2]NonRes - Report'!$M$10),IF(AND($B20="4-inch",ABS(DN20)&gt;'[2]NonRes - Report'!$M$12),-('[2]NonRes - Report'!$M$12-'[2]NonRes - Report'!$M$10),IF(AND($B20="6-inch",DN20&gt;'[2]NonRes - Report'!$N$12),('[2]NonRes - Report'!$N$12-'[2]NonRes - Report'!$N$10),IF(AND($B20="6-inch",ABS(DN20)&gt;'[2]NonRes - Report'!$N$12),-('[2]NonRes - Report'!$N$12-'[2]NonRes - Report'!$N$10),IF(DN20&lt;0,(+DN20+AH20),(+DN20-AH20))))))))))))))))</f>
        <v>0</v>
      </c>
      <c r="BG20" s="38">
        <f>IF(AND($B20="3/4-inch",DO20&gt;'[2]NonRes - Report'!$G$12),('[2]NonRes - Report'!$G$12-'[2]NonRes - Report'!$G$10),IF(AND($B20="3/4-inch",ABS(DO20)&gt;'[2]NonRes - Report'!$G$12),-('[2]NonRes - Report'!$G$12-'[2]NonRes - Report'!$G$10),IF(AND($B20="1-inch",DO20&gt;'[2]NonRes - Report'!$I$12),('[2]NonRes - Report'!$I$12-'[2]NonRes - Report'!$I$10),IF(AND($B20="1-inch",ABS(DO20)&gt;'[2]NonRes - Report'!$I$12),-('[2]NonRes - Report'!$I$12-'[2]NonRes - Report'!$I$10),IF(AND($B20="1 1/2-inch",DO20&gt;'[2]NonRes - Report'!$J$12),('[2]NonRes - Report'!$J$12-'[2]NonRes - Report'!$J$10),IF(AND($B20="1 1/2-inch",ABS(DO20)&gt;'[2]NonRes - Report'!$J$12),-('[2]NonRes - Report'!$J$12-'[2]NonRes - Report'!$J$10),IF(AND($B20="2-inch",DO20&gt;'[2]NonRes - Report'!$K$12),('[2]NonRes - Report'!$K$12-'[2]NonRes - Report'!$K$10),IF(AND($B20="2-inch",ABS(DO20)&gt;'[2]NonRes - Report'!$K$12),-('[2]NonRes - Report'!$K$12-'[2]NonRes - Report'!$K$10),IF(AND($B20="3-inch",DO20&gt;'[2]NonRes - Report'!$L$12),('[2]NonRes - Report'!$L$12-'[2]NonRes - Report'!$L$10),IF(AND($B20="3-inch",ABS(DO20)&gt;'[2]NonRes - Report'!$L$12),-('[2]NonRes - Report'!$L$12-'[2]NonRes - Report'!$L$10),IF(AND($B20="4-inch",DO20&gt;'[2]NonRes - Report'!$M$12),('[2]NonRes - Report'!$M$12-'[2]NonRes - Report'!$M$10),IF(AND($B20="4-inch",ABS(DO20)&gt;'[2]NonRes - Report'!$M$12),-('[2]NonRes - Report'!$M$12-'[2]NonRes - Report'!$M$10),IF(AND($B20="6-inch",DO20&gt;'[2]NonRes - Report'!$N$12),('[2]NonRes - Report'!$N$12-'[2]NonRes - Report'!$N$10),IF(AND($B20="6-inch",ABS(DO20)&gt;'[2]NonRes - Report'!$N$12),-('[2]NonRes - Report'!$N$12-'[2]NonRes - Report'!$N$10),IF(DO20&lt;0,(+DO20+AI20),(+DO20-AI20))))))))))))))))</f>
        <v>0</v>
      </c>
      <c r="BH20" s="38">
        <f>IF(AND($B20="3/4-inch",DP20&gt;'[2]NonRes - Report'!$G$12),('[2]NonRes - Report'!$G$12-'[2]NonRes - Report'!$G$10),IF(AND($B20="3/4-inch",ABS(DP20)&gt;'[2]NonRes - Report'!$G$12),-('[2]NonRes - Report'!$G$12-'[2]NonRes - Report'!$G$10),IF(AND($B20="1-inch",DP20&gt;'[2]NonRes - Report'!$I$12),('[2]NonRes - Report'!$I$12-'[2]NonRes - Report'!$I$10),IF(AND($B20="1-inch",ABS(DP20)&gt;'[2]NonRes - Report'!$I$12),-('[2]NonRes - Report'!$I$12-'[2]NonRes - Report'!$I$10),IF(AND($B20="1 1/2-inch",DP20&gt;'[2]NonRes - Report'!$J$12),('[2]NonRes - Report'!$J$12-'[2]NonRes - Report'!$J$10),IF(AND($B20="1 1/2-inch",ABS(DP20)&gt;'[2]NonRes - Report'!$J$12),-('[2]NonRes - Report'!$J$12-'[2]NonRes - Report'!$J$10),IF(AND($B20="2-inch",DP20&gt;'[2]NonRes - Report'!$K$12),('[2]NonRes - Report'!$K$12-'[2]NonRes - Report'!$K$10),IF(AND($B20="2-inch",ABS(DP20)&gt;'[2]NonRes - Report'!$K$12),-('[2]NonRes - Report'!$K$12-'[2]NonRes - Report'!$K$10),IF(AND($B20="3-inch",DP20&gt;'[2]NonRes - Report'!$L$12),('[2]NonRes - Report'!$L$12-'[2]NonRes - Report'!$L$10),IF(AND($B20="3-inch",ABS(DP20)&gt;'[2]NonRes - Report'!$L$12),-('[2]NonRes - Report'!$L$12-'[2]NonRes - Report'!$L$10),IF(AND($B20="4-inch",DP20&gt;'[2]NonRes - Report'!$M$12),('[2]NonRes - Report'!$M$12-'[2]NonRes - Report'!$M$10),IF(AND($B20="4-inch",ABS(DP20)&gt;'[2]NonRes - Report'!$M$12),-('[2]NonRes - Report'!$M$12-'[2]NonRes - Report'!$M$10),IF(AND($B20="6-inch",DP20&gt;'[2]NonRes - Report'!$N$12),('[2]NonRes - Report'!$N$12-'[2]NonRes - Report'!$N$10),IF(AND($B20="6-inch",ABS(DP20)&gt;'[2]NonRes - Report'!$N$12),-('[2]NonRes - Report'!$N$12-'[2]NonRes - Report'!$N$10),IF(DP20&lt;0,(+DP20+AJ20),(+DP20-AJ20))))))))))))))))</f>
        <v>0</v>
      </c>
      <c r="BI20" s="38">
        <f>IF(AND($B20="3/4-inch",DQ20&gt;'[2]NonRes - Report'!$G$12),('[2]NonRes - Report'!$G$12-'[2]NonRes - Report'!$G$10),IF(AND($B20="3/4-inch",ABS(DQ20)&gt;'[2]NonRes - Report'!$G$12),-('[2]NonRes - Report'!$G$12-'[2]NonRes - Report'!$G$10),IF(AND($B20="1-inch",DQ20&gt;'[2]NonRes - Report'!$I$12),('[2]NonRes - Report'!$I$12-'[2]NonRes - Report'!$I$10),IF(AND($B20="1-inch",ABS(DQ20)&gt;'[2]NonRes - Report'!$I$12),-('[2]NonRes - Report'!$I$12-'[2]NonRes - Report'!$I$10),IF(AND($B20="1 1/2-inch",DQ20&gt;'[2]NonRes - Report'!$J$12),('[2]NonRes - Report'!$J$12-'[2]NonRes - Report'!$J$10),IF(AND($B20="1 1/2-inch",ABS(DQ20)&gt;'[2]NonRes - Report'!$J$12),-('[2]NonRes - Report'!$J$12-'[2]NonRes - Report'!$J$10),IF(AND($B20="2-inch",DQ20&gt;'[2]NonRes - Report'!$K$12),('[2]NonRes - Report'!$K$12-'[2]NonRes - Report'!$K$10),IF(AND($B20="2-inch",ABS(DQ20)&gt;'[2]NonRes - Report'!$K$12),-('[2]NonRes - Report'!$K$12-'[2]NonRes - Report'!$K$10),IF(AND($B20="3-inch",DQ20&gt;'[2]NonRes - Report'!$L$12),('[2]NonRes - Report'!$L$12-'[2]NonRes - Report'!$L$10),IF(AND($B20="3-inch",ABS(DQ20)&gt;'[2]NonRes - Report'!$L$12),-('[2]NonRes - Report'!$L$12-'[2]NonRes - Report'!$L$10),IF(AND($B20="4-inch",DQ20&gt;'[2]NonRes - Report'!$M$12),('[2]NonRes - Report'!$M$12-'[2]NonRes - Report'!$M$10),IF(AND($B20="4-inch",ABS(DQ20)&gt;'[2]NonRes - Report'!$M$12),-('[2]NonRes - Report'!$M$12-'[2]NonRes - Report'!$M$10),IF(AND($B20="6-inch",DQ20&gt;'[2]NonRes - Report'!$N$12),('[2]NonRes - Report'!$N$12-'[2]NonRes - Report'!$N$10),IF(AND($B20="6-inch",ABS(DQ20)&gt;'[2]NonRes - Report'!$N$12),-('[2]NonRes - Report'!$N$12-'[2]NonRes - Report'!$N$10),IF(DQ20&lt;0,(+DQ20+AK20),(+DQ20-AK20))))))))))))))))</f>
        <v>0</v>
      </c>
      <c r="BJ20" s="38">
        <f>IF(AND($B20="3/4-inch",DR20&gt;'[2]NonRes - Report'!$G$12),('[2]NonRes - Report'!$G$12-'[2]NonRes - Report'!$G$10),IF(AND($B20="3/4-inch",ABS(DR20)&gt;'[2]NonRes - Report'!$G$12),-('[2]NonRes - Report'!$G$12-'[2]NonRes - Report'!$G$10),IF(AND($B20="1-inch",DR20&gt;'[2]NonRes - Report'!$I$12),('[2]NonRes - Report'!$I$12-'[2]NonRes - Report'!$I$10),IF(AND($B20="1-inch",ABS(DR20)&gt;'[2]NonRes - Report'!$I$12),-('[2]NonRes - Report'!$I$12-'[2]NonRes - Report'!$I$10),IF(AND($B20="1 1/2-inch",DR20&gt;'[2]NonRes - Report'!$J$12),('[2]NonRes - Report'!$J$12-'[2]NonRes - Report'!$J$10),IF(AND($B20="1 1/2-inch",ABS(DR20)&gt;'[2]NonRes - Report'!$J$12),-('[2]NonRes - Report'!$J$12-'[2]NonRes - Report'!$J$10),IF(AND($B20="2-inch",DR20&gt;'[2]NonRes - Report'!$K$12),('[2]NonRes - Report'!$K$12-'[2]NonRes - Report'!$K$10),IF(AND($B20="2-inch",ABS(DR20)&gt;'[2]NonRes - Report'!$K$12),-('[2]NonRes - Report'!$K$12-'[2]NonRes - Report'!$K$10),IF(AND($B20="3-inch",DR20&gt;'[2]NonRes - Report'!$L$12),('[2]NonRes - Report'!$L$12-'[2]NonRes - Report'!$L$10),IF(AND($B20="3-inch",ABS(DR20)&gt;'[2]NonRes - Report'!$L$12),-('[2]NonRes - Report'!$L$12-'[2]NonRes - Report'!$L$10),IF(AND($B20="4-inch",DR20&gt;'[2]NonRes - Report'!$M$12),('[2]NonRes - Report'!$M$12-'[2]NonRes - Report'!$M$10),IF(AND($B20="4-inch",ABS(DR20)&gt;'[2]NonRes - Report'!$M$12),-('[2]NonRes - Report'!$M$12-'[2]NonRes - Report'!$M$10),IF(AND($B20="6-inch",DR20&gt;'[2]NonRes - Report'!$N$12),('[2]NonRes - Report'!$N$12-'[2]NonRes - Report'!$N$10),IF(AND($B20="6-inch",ABS(DR20)&gt;'[2]NonRes - Report'!$N$12),-('[2]NonRes - Report'!$N$12-'[2]NonRes - Report'!$N$10),IF(DR20&lt;0,(+DR20+AL20),(+DR20-AL20))))))))))))))))</f>
        <v>0</v>
      </c>
      <c r="BK20" s="38">
        <f>IF(AND($B20="3/4-inch",DS20&gt;'[2]NonRes - Report'!$G$12),('[2]NonRes - Report'!$G$12-'[2]NonRes - Report'!$G$10),IF(AND($B20="3/4-inch",ABS(DS20)&gt;'[2]NonRes - Report'!$G$12),-('[2]NonRes - Report'!$G$12-'[2]NonRes - Report'!$G$10),IF(AND($B20="1-inch",DS20&gt;'[2]NonRes - Report'!$I$12),('[2]NonRes - Report'!$I$12-'[2]NonRes - Report'!$I$10),IF(AND($B20="1-inch",ABS(DS20)&gt;'[2]NonRes - Report'!$I$12),-('[2]NonRes - Report'!$I$12-'[2]NonRes - Report'!$I$10),IF(AND($B20="1 1/2-inch",DS20&gt;'[2]NonRes - Report'!$J$12),('[2]NonRes - Report'!$J$12-'[2]NonRes - Report'!$J$10),IF(AND($B20="1 1/2-inch",ABS(DS20)&gt;'[2]NonRes - Report'!$J$12),-('[2]NonRes - Report'!$J$12-'[2]NonRes - Report'!$J$10),IF(AND($B20="2-inch",DS20&gt;'[2]NonRes - Report'!$K$12),('[2]NonRes - Report'!$K$12-'[2]NonRes - Report'!$K$10),IF(AND($B20="2-inch",ABS(DS20)&gt;'[2]NonRes - Report'!$K$12),-('[2]NonRes - Report'!$K$12-'[2]NonRes - Report'!$K$10),IF(AND($B20="3-inch",DS20&gt;'[2]NonRes - Report'!$L$12),('[2]NonRes - Report'!$L$12-'[2]NonRes - Report'!$L$10),IF(AND($B20="3-inch",ABS(DS20)&gt;'[2]NonRes - Report'!$L$12),-('[2]NonRes - Report'!$L$12-'[2]NonRes - Report'!$L$10),IF(AND($B20="4-inch",DS20&gt;'[2]NonRes - Report'!$M$12),('[2]NonRes - Report'!$M$12-'[2]NonRes - Report'!$M$10),IF(AND($B20="4-inch",ABS(DS20)&gt;'[2]NonRes - Report'!$M$12),-('[2]NonRes - Report'!$M$12-'[2]NonRes - Report'!$M$10),IF(AND($B20="6-inch",DS20&gt;'[2]NonRes - Report'!$N$12),('[2]NonRes - Report'!$N$12-'[2]NonRes - Report'!$N$10),IF(AND($B20="6-inch",ABS(DS20)&gt;'[2]NonRes - Report'!$N$12),-('[2]NonRes - Report'!$N$12-'[2]NonRes - Report'!$N$10),IF(DS20&lt;0,(+DS20+AM20),(+DS20-AM20))))))))))))))))</f>
        <v>5600</v>
      </c>
      <c r="BL20" s="38">
        <f>IF(AND($B20="3/4-inch",DT20&gt;'[2]NonRes - Report'!$G$12),('[2]NonRes - Report'!$G$12-'[2]NonRes - Report'!$G$10),IF(AND($B20="3/4-inch",ABS(DT20)&gt;'[2]NonRes - Report'!$G$12),-('[2]NonRes - Report'!$G$12-'[2]NonRes - Report'!$G$10),IF(AND($B20="1-inch",DT20&gt;'[2]NonRes - Report'!$I$12),('[2]NonRes - Report'!$I$12-'[2]NonRes - Report'!$I$10),IF(AND($B20="1-inch",ABS(DT20)&gt;'[2]NonRes - Report'!$I$12),-('[2]NonRes - Report'!$I$12-'[2]NonRes - Report'!$I$10),IF(AND($B20="1 1/2-inch",DT20&gt;'[2]NonRes - Report'!$J$12),('[2]NonRes - Report'!$J$12-'[2]NonRes - Report'!$J$10),IF(AND($B20="1 1/2-inch",ABS(DT20)&gt;'[2]NonRes - Report'!$J$12),-('[2]NonRes - Report'!$J$12-'[2]NonRes - Report'!$J$10),IF(AND($B20="2-inch",DT20&gt;'[2]NonRes - Report'!$K$12),('[2]NonRes - Report'!$K$12-'[2]NonRes - Report'!$K$10),IF(AND($B20="2-inch",ABS(DT20)&gt;'[2]NonRes - Report'!$K$12),-('[2]NonRes - Report'!$K$12-'[2]NonRes - Report'!$K$10),IF(AND($B20="3-inch",DT20&gt;'[2]NonRes - Report'!$L$12),('[2]NonRes - Report'!$L$12-'[2]NonRes - Report'!$L$10),IF(AND($B20="3-inch",ABS(DT20)&gt;'[2]NonRes - Report'!$L$12),-('[2]NonRes - Report'!$L$12-'[2]NonRes - Report'!$L$10),IF(AND($B20="4-inch",DT20&gt;'[2]NonRes - Report'!$M$12),('[2]NonRes - Report'!$M$12-'[2]NonRes - Report'!$M$10),IF(AND($B20="4-inch",ABS(DT20)&gt;'[2]NonRes - Report'!$M$12),-('[2]NonRes - Report'!$M$12-'[2]NonRes - Report'!$M$10),IF(AND($B20="6-inch",DT20&gt;'[2]NonRes - Report'!$N$12),('[2]NonRes - Report'!$N$12-'[2]NonRes - Report'!$N$10),IF(AND($B20="6-inch",ABS(DT20)&gt;'[2]NonRes - Report'!$N$12),-('[2]NonRes - Report'!$N$12-'[2]NonRes - Report'!$N$10),IF(DT20&lt;0,(+DT20+AN20),(+DT20-AN20))))))))))))))))</f>
        <v>2000</v>
      </c>
      <c r="BM20" s="39">
        <f>IF(AND($B20="3/4-inch",DU20&gt;'[2]NonRes - Report'!$G$12),('[2]NonRes - Report'!$G$12-'[2]NonRes - Report'!$G$10),IF(AND($B20="3/4-inch",ABS(DU20)&gt;'[2]NonRes - Report'!$G$12),-('[2]NonRes - Report'!$G$12-'[2]NonRes - Report'!$G$10),IF(AND($B20="1-inch",DU20&gt;'[2]NonRes - Report'!$I$12),('[2]NonRes - Report'!$I$12-'[2]NonRes - Report'!$I$10),IF(AND($B20="1-inch",ABS(DU20)&gt;'[2]NonRes - Report'!$I$12),-('[2]NonRes - Report'!$I$12-'[2]NonRes - Report'!$I$10),IF(AND($B20="1 1/2-inch",DU20&gt;'[2]NonRes - Report'!$J$12),('[2]NonRes - Report'!$J$12-'[2]NonRes - Report'!$J$10),IF(AND($B20="1 1/2-inch",ABS(DU20)&gt;'[2]NonRes - Report'!$J$12),-('[2]NonRes - Report'!$J$12-'[2]NonRes - Report'!$J$10),IF(AND($B20="2-inch",DU20&gt;'[2]NonRes - Report'!$K$12),('[2]NonRes - Report'!$K$12-'[2]NonRes - Report'!$K$10),IF(AND($B20="2-inch",ABS(DU20)&gt;'[2]NonRes - Report'!$K$12),-('[2]NonRes - Report'!$K$12-'[2]NonRes - Report'!$K$10),IF(AND($B20="3-inch",DU20&gt;'[2]NonRes - Report'!$L$12),('[2]NonRes - Report'!$L$12-'[2]NonRes - Report'!$L$10),IF(AND($B20="3-inch",ABS(DU20)&gt;'[2]NonRes - Report'!$L$12),-('[2]NonRes - Report'!$L$12-'[2]NonRes - Report'!$L$10),IF(AND($B20="4-inch",DU20&gt;'[2]NonRes - Report'!$M$12),('[2]NonRes - Report'!$M$12-'[2]NonRes - Report'!$M$10),IF(AND($B20="4-inch",ABS(DU20)&gt;'[2]NonRes - Report'!$M$12),-('[2]NonRes - Report'!$M$12-'[2]NonRes - Report'!$M$10),IF(AND($B20="6-inch",DU20&gt;'[2]NonRes - Report'!$N$12),('[2]NonRes - Report'!$N$12-'[2]NonRes - Report'!$N$10),IF(AND($B20="6-inch",ABS(DU20)&gt;'[2]NonRes - Report'!$N$12),-('[2]NonRes - Report'!$N$12-'[2]NonRes - Report'!$N$10),IF(DU20&lt;0,(+DU20+AO20),(+DU20-AO20))))))))))))))))</f>
        <v>0</v>
      </c>
      <c r="BN20" s="40">
        <f>IF(AND($B20="3/4-inch",DJ20&gt;'[2]NonRes - Report'!$G$12),(('[2]NonRes - Report'!$G$12-'[2]NonRes - Report'!$G$10)/'[2]NonRes - Report'!$I$22*'[2]NonRes - Report'!$E$12),IF(AND($B20="1-inch",DJ20&gt;'[2]NonRes - Report'!$I$12),(('[2]NonRes - Report'!$I$12-'[2]NonRes - Report'!$I$10)/'[2]NonRes - Report'!$I$22*'[2]NonRes - Report'!$E$12),IF(AND($B20="1 1/2-inch",DJ20&gt;'[2]NonRes - Report'!$J$12),(('[2]NonRes - Report'!$J$12-'[2]NonRes - Report'!$J$10)/'[2]NonRes - Report'!$I$22*'[2]NonRes - Report'!$E$12),IF(AND($B20="2-inch",DJ20&gt;'[2]NonRes - Report'!$K$12),(('[2]NonRes - Report'!$K$12-'[2]NonRes - Report'!$K$10)/'[2]NonRes - Report'!$I$22*'[2]NonRes - Report'!$E$12),IF(AND($B20="3-inch",DJ20&gt;'[2]NonRes - Report'!$L$12),(('[2]NonRes - Report'!$L$12-'[2]NonRes - Report'!$L$10)/'[2]NonRes - Report'!$I$22*'[2]NonRes - Report'!$E$12),IF(AND($B20="4-inch",DJ20&gt;'[2]NonRes - Report'!$M$12),(('[2]NonRes - Report'!$M$12-'[2]NonRes - Report'!$M$10)/'[2]NonRes - Report'!$I$22*'[2]NonRes - Report'!$E$12),IF(AND($B20="6-inch",DJ20&gt;'[2]NonRes - Report'!$N$12),(('[2]NonRes - Report'!$N$12-'[2]NonRes - Report'!$N$10)/'[2]NonRes - Report'!$I$22*'[2]NonRes - Report'!$E$12),BB20/'[2]NonRes - Report'!$I$22*'[2]NonRes - Report'!$E$12)))))))</f>
        <v>0</v>
      </c>
      <c r="BO20" s="40">
        <f>IF(AND($B20="3/4-inch",DK20&gt;'[2]NonRes - Report'!$G$12),(('[2]NonRes - Report'!$G$12-'[2]NonRes - Report'!$G$10)/'[2]NonRes - Report'!$I$22*'[2]NonRes - Report'!$E$12),IF(AND($B20="1-inch",DK20&gt;'[2]NonRes - Report'!$I$12),(('[2]NonRes - Report'!$I$12-'[2]NonRes - Report'!$I$10)/'[2]NonRes - Report'!$I$22*'[2]NonRes - Report'!$E$12),IF(AND($B20="1 1/2-inch",DK20&gt;'[2]NonRes - Report'!$J$12),(('[2]NonRes - Report'!$J$12-'[2]NonRes - Report'!$J$10)/'[2]NonRes - Report'!$I$22*'[2]NonRes - Report'!$E$12),IF(AND($B20="2-inch",DK20&gt;'[2]NonRes - Report'!$K$12),(('[2]NonRes - Report'!$K$12-'[2]NonRes - Report'!$K$10)/'[2]NonRes - Report'!$I$22*'[2]NonRes - Report'!$E$12),IF(AND($B20="3-inch",DK20&gt;'[2]NonRes - Report'!$L$12),(('[2]NonRes - Report'!$L$12-'[2]NonRes - Report'!$L$10)/'[2]NonRes - Report'!$I$22*'[2]NonRes - Report'!$E$12),IF(AND($B20="4-inch",DK20&gt;'[2]NonRes - Report'!$M$12),(('[2]NonRes - Report'!$M$12-'[2]NonRes - Report'!$M$10)/'[2]NonRes - Report'!$I$22*'[2]NonRes - Report'!$E$12),IF(AND($B20="6-inch",DK20&gt;'[2]NonRes - Report'!$N$12),(('[2]NonRes - Report'!$N$12-'[2]NonRes - Report'!$N$10)/'[2]NonRes - Report'!$I$22*'[2]NonRes - Report'!$E$12),BC20/'[2]NonRes - Report'!$I$22*'[2]NonRes - Report'!$E$12)))))))</f>
        <v>0</v>
      </c>
      <c r="BP20" s="40">
        <f>IF(AND($B20="3/4-inch",DL20&gt;'[2]NonRes - Report'!$G$12),(('[2]NonRes - Report'!$G$12-'[2]NonRes - Report'!$G$10)/'[2]NonRes - Report'!$I$22*'[2]NonRes - Report'!$E$12),IF(AND($B20="1-inch",DL20&gt;'[2]NonRes - Report'!$I$12),(('[2]NonRes - Report'!$I$12-'[2]NonRes - Report'!$I$10)/'[2]NonRes - Report'!$I$22*'[2]NonRes - Report'!$E$12),IF(AND($B20="1 1/2-inch",DL20&gt;'[2]NonRes - Report'!$J$12),(('[2]NonRes - Report'!$J$12-'[2]NonRes - Report'!$J$10)/'[2]NonRes - Report'!$I$22*'[2]NonRes - Report'!$E$12),IF(AND($B20="2-inch",DL20&gt;'[2]NonRes - Report'!$K$12),(('[2]NonRes - Report'!$K$12-'[2]NonRes - Report'!$K$10)/'[2]NonRes - Report'!$I$22*'[2]NonRes - Report'!$E$12),IF(AND($B20="3-inch",DL20&gt;'[2]NonRes - Report'!$L$12),(('[2]NonRes - Report'!$L$12-'[2]NonRes - Report'!$L$10)/'[2]NonRes - Report'!$I$22*'[2]NonRes - Report'!$E$12),IF(AND($B20="4-inch",DL20&gt;'[2]NonRes - Report'!$M$12),(('[2]NonRes - Report'!$M$12-'[2]NonRes - Report'!$M$10)/'[2]NonRes - Report'!$I$22*'[2]NonRes - Report'!$E$12),IF(AND($B20="6-inch",DL20&gt;'[2]NonRes - Report'!$N$12),(('[2]NonRes - Report'!$N$12-'[2]NonRes - Report'!$N$10)/'[2]NonRes - Report'!$I$22*'[2]NonRes - Report'!$E$12),BD20/'[2]NonRes - Report'!$I$22*'[2]NonRes - Report'!$E$12)))))))</f>
        <v>0</v>
      </c>
      <c r="BQ20" s="40">
        <f>IF(AND($B20="3/4-inch",DM20&gt;'[2]NonRes - Report'!$G$12),(('[2]NonRes - Report'!$G$12-'[2]NonRes - Report'!$G$10)/'[2]NonRes - Report'!$I$22*'[2]NonRes - Report'!$E$12),IF(AND($B20="1-inch",DM20&gt;'[2]NonRes - Report'!$I$12),(('[2]NonRes - Report'!$I$12-'[2]NonRes - Report'!$I$10)/'[2]NonRes - Report'!$I$22*'[2]NonRes - Report'!$E$12),IF(AND($B20="1 1/2-inch",DM20&gt;'[2]NonRes - Report'!$J$12),(('[2]NonRes - Report'!$J$12-'[2]NonRes - Report'!$J$10)/'[2]NonRes - Report'!$I$22*'[2]NonRes - Report'!$E$12),IF(AND($B20="2-inch",DM20&gt;'[2]NonRes - Report'!$K$12),(('[2]NonRes - Report'!$K$12-'[2]NonRes - Report'!$K$10)/'[2]NonRes - Report'!$I$22*'[2]NonRes - Report'!$E$12),IF(AND($B20="3-inch",DM20&gt;'[2]NonRes - Report'!$L$12),(('[2]NonRes - Report'!$L$12-'[2]NonRes - Report'!$L$10)/'[2]NonRes - Report'!$I$22*'[2]NonRes - Report'!$E$12),IF(AND($B20="4-inch",DM20&gt;'[2]NonRes - Report'!$M$12),(('[2]NonRes - Report'!$M$12-'[2]NonRes - Report'!$M$10)/'[2]NonRes - Report'!$I$22*'[2]NonRes - Report'!$E$12),IF(AND($B20="6-inch",DM20&gt;'[2]NonRes - Report'!$N$12),(('[2]NonRes - Report'!$N$12-'[2]NonRes - Report'!$N$10)/'[2]NonRes - Report'!$I$22*'[2]NonRes - Report'!$E$12),BE20/'[2]NonRes - Report'!$I$22*'[2]NonRes - Report'!$E$12)))))))</f>
        <v>0</v>
      </c>
      <c r="BR20" s="40">
        <f>IF(AND($B20="3/4-inch",DN20&gt;'[2]NonRes - Report'!$G$12),(('[2]NonRes - Report'!$G$12-'[2]NonRes - Report'!$G$10)/'[2]NonRes - Report'!$I$22*'[2]NonRes - Report'!$E$12),IF(AND($B20="1-inch",DN20&gt;'[2]NonRes - Report'!$I$12),(('[2]NonRes - Report'!$I$12-'[2]NonRes - Report'!$I$10)/'[2]NonRes - Report'!$I$22*'[2]NonRes - Report'!$E$12),IF(AND($B20="1 1/2-inch",DN20&gt;'[2]NonRes - Report'!$J$12),(('[2]NonRes - Report'!$J$12-'[2]NonRes - Report'!$J$10)/'[2]NonRes - Report'!$I$22*'[2]NonRes - Report'!$E$12),IF(AND($B20="2-inch",DN20&gt;'[2]NonRes - Report'!$K$12),(('[2]NonRes - Report'!$K$12-'[2]NonRes - Report'!$K$10)/'[2]NonRes - Report'!$I$22*'[2]NonRes - Report'!$E$12),IF(AND($B20="3-inch",DN20&gt;'[2]NonRes - Report'!$L$12),(('[2]NonRes - Report'!$L$12-'[2]NonRes - Report'!$L$10)/'[2]NonRes - Report'!$I$22*'[2]NonRes - Report'!$E$12),IF(AND($B20="4-inch",DN20&gt;'[2]NonRes - Report'!$M$12),(('[2]NonRes - Report'!$M$12-'[2]NonRes - Report'!$M$10)/'[2]NonRes - Report'!$I$22*'[2]NonRes - Report'!$E$12),IF(AND($B20="6-inch",DN20&gt;'[2]NonRes - Report'!$N$12),(('[2]NonRes - Report'!$N$12-'[2]NonRes - Report'!$N$10)/'[2]NonRes - Report'!$I$22*'[2]NonRes - Report'!$E$12),BF20/'[2]NonRes - Report'!$I$22*'[2]NonRes - Report'!$E$12)))))))</f>
        <v>0</v>
      </c>
      <c r="BS20" s="40">
        <f>IF(AND($B20="3/4-inch",DO20&gt;'[2]NonRes - Report'!$G$12),(('[2]NonRes - Report'!$G$12-'[2]NonRes - Report'!$G$10)/'[2]NonRes - Report'!$I$22*'[2]NonRes - Report'!$E$12),IF(AND($B20="1-inch",DO20&gt;'[2]NonRes - Report'!$I$12),(('[2]NonRes - Report'!$I$12-'[2]NonRes - Report'!$I$10)/'[2]NonRes - Report'!$I$22*'[2]NonRes - Report'!$E$12),IF(AND($B20="1 1/2-inch",DO20&gt;'[2]NonRes - Report'!$J$12),(('[2]NonRes - Report'!$J$12-'[2]NonRes - Report'!$J$10)/'[2]NonRes - Report'!$I$22*'[2]NonRes - Report'!$E$12),IF(AND($B20="2-inch",DO20&gt;'[2]NonRes - Report'!$K$12),(('[2]NonRes - Report'!$K$12-'[2]NonRes - Report'!$K$10)/'[2]NonRes - Report'!$I$22*'[2]NonRes - Report'!$E$12),IF(AND($B20="3-inch",DO20&gt;'[2]NonRes - Report'!$L$12),(('[2]NonRes - Report'!$L$12-'[2]NonRes - Report'!$L$10)/'[2]NonRes - Report'!$I$22*'[2]NonRes - Report'!$E$12),IF(AND($B20="4-inch",DO20&gt;'[2]NonRes - Report'!$M$12),(('[2]NonRes - Report'!$M$12-'[2]NonRes - Report'!$M$10)/'[2]NonRes - Report'!$I$22*'[2]NonRes - Report'!$E$12),IF(AND($B20="6-inch",DO20&gt;'[2]NonRes - Report'!$N$12),(('[2]NonRes - Report'!$N$12-'[2]NonRes - Report'!$N$10)/'[2]NonRes - Report'!$I$22*'[2]NonRes - Report'!$E$12),BG20/'[2]NonRes - Report'!$I$22*'[2]NonRes - Report'!$E$12)))))))</f>
        <v>0</v>
      </c>
      <c r="BT20" s="40">
        <f>IF(AND($B20="3/4-inch",DP20&gt;'[2]NonRes - Report'!$G$12),(('[2]NonRes - Report'!$G$12-'[2]NonRes - Report'!$G$10)/'[2]NonRes - Report'!$I$22*'[2]NonRes - Report'!$E$12),IF(AND($B20="1-inch",DP20&gt;'[2]NonRes - Report'!$I$12),(('[2]NonRes - Report'!$I$12-'[2]NonRes - Report'!$I$10)/'[2]NonRes - Report'!$I$22*'[2]NonRes - Report'!$E$12),IF(AND($B20="1 1/2-inch",DP20&gt;'[2]NonRes - Report'!$J$12),(('[2]NonRes - Report'!$J$12-'[2]NonRes - Report'!$J$10)/'[2]NonRes - Report'!$I$22*'[2]NonRes - Report'!$E$12),IF(AND($B20="2-inch",DP20&gt;'[2]NonRes - Report'!$K$12),(('[2]NonRes - Report'!$K$12-'[2]NonRes - Report'!$K$10)/'[2]NonRes - Report'!$I$22*'[2]NonRes - Report'!$E$12),IF(AND($B20="3-inch",DP20&gt;'[2]NonRes - Report'!$L$12),(('[2]NonRes - Report'!$L$12-'[2]NonRes - Report'!$L$10)/'[2]NonRes - Report'!$I$22*'[2]NonRes - Report'!$E$12),IF(AND($B20="4-inch",DP20&gt;'[2]NonRes - Report'!$M$12),(('[2]NonRes - Report'!$M$12-'[2]NonRes - Report'!$M$10)/'[2]NonRes - Report'!$I$22*'[2]NonRes - Report'!$E$12),IF(AND($B20="6-inch",DP20&gt;'[2]NonRes - Report'!$N$12),(('[2]NonRes - Report'!$N$12-'[2]NonRes - Report'!$N$10)/'[2]NonRes - Report'!$I$22*'[2]NonRes - Report'!$E$12),BH20/'[2]NonRes - Report'!$I$22*'[2]NonRes - Report'!$E$12)))))))</f>
        <v>0</v>
      </c>
      <c r="BU20" s="40">
        <f>IF(AND($B20="3/4-inch",DQ20&gt;'[2]NonRes - Report'!$G$12),(('[2]NonRes - Report'!$G$12-'[2]NonRes - Report'!$G$10)/'[2]NonRes - Report'!$I$22*'[2]NonRes - Report'!$E$12),IF(AND($B20="1-inch",DQ20&gt;'[2]NonRes - Report'!$I$12),(('[2]NonRes - Report'!$I$12-'[2]NonRes - Report'!$I$10)/'[2]NonRes - Report'!$I$22*'[2]NonRes - Report'!$E$12),IF(AND($B20="1 1/2-inch",DQ20&gt;'[2]NonRes - Report'!$J$12),(('[2]NonRes - Report'!$J$12-'[2]NonRes - Report'!$J$10)/'[2]NonRes - Report'!$I$22*'[2]NonRes - Report'!$E$12),IF(AND($B20="2-inch",DQ20&gt;'[2]NonRes - Report'!$K$12),(('[2]NonRes - Report'!$K$12-'[2]NonRes - Report'!$K$10)/'[2]NonRes - Report'!$I$22*'[2]NonRes - Report'!$E$12),IF(AND($B20="3-inch",DQ20&gt;'[2]NonRes - Report'!$L$12),(('[2]NonRes - Report'!$L$12-'[2]NonRes - Report'!$L$10)/'[2]NonRes - Report'!$I$22*'[2]NonRes - Report'!$E$12),IF(AND($B20="4-inch",DQ20&gt;'[2]NonRes - Report'!$M$12),(('[2]NonRes - Report'!$M$12-'[2]NonRes - Report'!$M$10)/'[2]NonRes - Report'!$I$22*'[2]NonRes - Report'!$E$12),IF(AND($B20="6-inch",DQ20&gt;'[2]NonRes - Report'!$N$12),(('[2]NonRes - Report'!$N$12-'[2]NonRes - Report'!$N$10)/'[2]NonRes - Report'!$I$22*'[2]NonRes - Report'!$E$12),BI20/'[2]NonRes - Report'!$I$22*'[2]NonRes - Report'!$E$12)))))))</f>
        <v>0</v>
      </c>
      <c r="BV20" s="40">
        <f>IF(AND($B20="3/4-inch",DR20&gt;'[2]NonRes - Report'!$G$12),(('[2]NonRes - Report'!$G$12-'[2]NonRes - Report'!$G$10)/'[2]NonRes - Report'!$I$22*'[2]NonRes - Report'!$E$12),IF(AND($B20="1-inch",DR20&gt;'[2]NonRes - Report'!$I$12),(('[2]NonRes - Report'!$I$12-'[2]NonRes - Report'!$I$10)/'[2]NonRes - Report'!$I$22*'[2]NonRes - Report'!$E$12),IF(AND($B20="1 1/2-inch",DR20&gt;'[2]NonRes - Report'!$J$12),(('[2]NonRes - Report'!$J$12-'[2]NonRes - Report'!$J$10)/'[2]NonRes - Report'!$I$22*'[2]NonRes - Report'!$E$12),IF(AND($B20="2-inch",DR20&gt;'[2]NonRes - Report'!$K$12),(('[2]NonRes - Report'!$K$12-'[2]NonRes - Report'!$K$10)/'[2]NonRes - Report'!$I$22*'[2]NonRes - Report'!$E$12),IF(AND($B20="3-inch",DR20&gt;'[2]NonRes - Report'!$L$12),(('[2]NonRes - Report'!$L$12-'[2]NonRes - Report'!$L$10)/'[2]NonRes - Report'!$I$22*'[2]NonRes - Report'!$E$12),IF(AND($B20="4-inch",DR20&gt;'[2]NonRes - Report'!$M$12),(('[2]NonRes - Report'!$M$12-'[2]NonRes - Report'!$M$10)/'[2]NonRes - Report'!$I$22*'[2]NonRes - Report'!$E$12),IF(AND($B20="6-inch",DR20&gt;'[2]NonRes - Report'!$N$12),(('[2]NonRes - Report'!$N$12-'[2]NonRes - Report'!$N$10)/'[2]NonRes - Report'!$I$22*'[2]NonRes - Report'!$E$12),BJ20/'[2]NonRes - Report'!$I$22*'[2]NonRes - Report'!$E$12)))))))</f>
        <v>0</v>
      </c>
      <c r="BW20" s="40">
        <f>IF(AND($B20="3/4-inch",DS20&gt;'[2]NonRes - Report'!$G$12),(('[2]NonRes - Report'!$G$12-'[2]NonRes - Report'!$G$10)/'[2]NonRes - Report'!$I$22*'[2]NonRes - Report'!$E$12),IF(AND($B20="1-inch",DS20&gt;'[2]NonRes - Report'!$I$12),(('[2]NonRes - Report'!$I$12-'[2]NonRes - Report'!$I$10)/'[2]NonRes - Report'!$I$22*'[2]NonRes - Report'!$E$12),IF(AND($B20="1 1/2-inch",DS20&gt;'[2]NonRes - Report'!$J$12),(('[2]NonRes - Report'!$J$12-'[2]NonRes - Report'!$J$10)/'[2]NonRes - Report'!$I$22*'[2]NonRes - Report'!$E$12),IF(AND($B20="2-inch",DS20&gt;'[2]NonRes - Report'!$K$12),(('[2]NonRes - Report'!$K$12-'[2]NonRes - Report'!$K$10)/'[2]NonRes - Report'!$I$22*'[2]NonRes - Report'!$E$12),IF(AND($B20="3-inch",DS20&gt;'[2]NonRes - Report'!$L$12),(('[2]NonRes - Report'!$L$12-'[2]NonRes - Report'!$L$10)/'[2]NonRes - Report'!$I$22*'[2]NonRes - Report'!$E$12),IF(AND($B20="4-inch",DS20&gt;'[2]NonRes - Report'!$M$12),(('[2]NonRes - Report'!$M$12-'[2]NonRes - Report'!$M$10)/'[2]NonRes - Report'!$I$22*'[2]NonRes - Report'!$E$12),IF(AND($B20="6-inch",DS20&gt;'[2]NonRes - Report'!$N$12),(('[2]NonRes - Report'!$N$12-'[2]NonRes - Report'!$N$10)/'[2]NonRes - Report'!$I$22*'[2]NonRes - Report'!$E$12),BK20/'[2]NonRes - Report'!$I$22*'[2]NonRes - Report'!$E$12)))))))</f>
        <v>84</v>
      </c>
      <c r="BX20" s="40">
        <f>IF(AND($B20="3/4-inch",DT20&gt;'[2]NonRes - Report'!$G$12),(('[2]NonRes - Report'!$G$12-'[2]NonRes - Report'!$G$10)/'[2]NonRes - Report'!$I$22*'[2]NonRes - Report'!$E$12),IF(AND($B20="1-inch",DT20&gt;'[2]NonRes - Report'!$I$12),(('[2]NonRes - Report'!$I$12-'[2]NonRes - Report'!$I$10)/'[2]NonRes - Report'!$I$22*'[2]NonRes - Report'!$E$12),IF(AND($B20="1 1/2-inch",DT20&gt;'[2]NonRes - Report'!$J$12),(('[2]NonRes - Report'!$J$12-'[2]NonRes - Report'!$J$10)/'[2]NonRes - Report'!$I$22*'[2]NonRes - Report'!$E$12),IF(AND($B20="2-inch",DT20&gt;'[2]NonRes - Report'!$K$12),(('[2]NonRes - Report'!$K$12-'[2]NonRes - Report'!$K$10)/'[2]NonRes - Report'!$I$22*'[2]NonRes - Report'!$E$12),IF(AND($B20="3-inch",DT20&gt;'[2]NonRes - Report'!$L$12),(('[2]NonRes - Report'!$L$12-'[2]NonRes - Report'!$L$10)/'[2]NonRes - Report'!$I$22*'[2]NonRes - Report'!$E$12),IF(AND($B20="4-inch",DT20&gt;'[2]NonRes - Report'!$M$12),(('[2]NonRes - Report'!$M$12-'[2]NonRes - Report'!$M$10)/'[2]NonRes - Report'!$I$22*'[2]NonRes - Report'!$E$12),IF(AND($B20="6-inch",DT20&gt;'[2]NonRes - Report'!$N$12),(('[2]NonRes - Report'!$N$12-'[2]NonRes - Report'!$N$10)/'[2]NonRes - Report'!$I$22*'[2]NonRes - Report'!$E$12),BL20/'[2]NonRes - Report'!$I$22*'[2]NonRes - Report'!$E$12)))))))</f>
        <v>30</v>
      </c>
      <c r="BY20" s="41">
        <f>IF(AND($B20="3/4-inch",DU20&gt;'[2]NonRes - Report'!$G$12),(('[2]NonRes - Report'!$G$12-'[2]NonRes - Report'!$G$10)/'[2]NonRes - Report'!$I$22*'[2]NonRes - Report'!$E$12),IF(AND($B20="1-inch",DU20&gt;'[2]NonRes - Report'!$I$12),(('[2]NonRes - Report'!$I$12-'[2]NonRes - Report'!$I$10)/'[2]NonRes - Report'!$I$22*'[2]NonRes - Report'!$E$12),IF(AND($B20="1 1/2-inch",DU20&gt;'[2]NonRes - Report'!$J$12),(('[2]NonRes - Report'!$J$12-'[2]NonRes - Report'!$J$10)/'[2]NonRes - Report'!$I$22*'[2]NonRes - Report'!$E$12),IF(AND($B20="2-inch",DU20&gt;'[2]NonRes - Report'!$K$12),(('[2]NonRes - Report'!$K$12-'[2]NonRes - Report'!$K$10)/'[2]NonRes - Report'!$I$22*'[2]NonRes - Report'!$E$12),IF(AND($B20="3-inch",DU20&gt;'[2]NonRes - Report'!$L$12),(('[2]NonRes - Report'!$L$12-'[2]NonRes - Report'!$L$10)/'[2]NonRes - Report'!$I$22*'[2]NonRes - Report'!$E$12),IF(AND($B20="4-inch",DU20&gt;'[2]NonRes - Report'!$M$12),(('[2]NonRes - Report'!$M$12-'[2]NonRes - Report'!$M$10)/'[2]NonRes - Report'!$I$22*'[2]NonRes - Report'!$E$12),IF(AND($B20="6-inch",DU20&gt;'[2]NonRes - Report'!$N$12),(('[2]NonRes - Report'!$N$12-'[2]NonRes - Report'!$N$10)/'[2]NonRes - Report'!$I$22*'[2]NonRes - Report'!$E$12),BM20/'[2]NonRes - Report'!$I$22*'[2]NonRes - Report'!$E$12)))))))</f>
        <v>0</v>
      </c>
      <c r="BZ20" s="38">
        <f>IF(AND($B20="3/4-inch",DJ20&gt;'[2]NonRes - Report'!$G$14),(DJ20-'[2]NonRes - Report'!$G$12),IF(AND($B20="3/4-inch",ABS(DJ20)&gt;'[2]NonRes - Report'!$G$14),(DJ20+'[2]NonRes - Report'!$G$12),IF(AND($B20="1-inch",DJ20&gt;'[2]NonRes - Report'!$I$14),(DJ20-'[2]NonRes - Report'!$I$12),IF(AND($B20="1-inch",ABS(DJ20)&gt;'[2]NonRes - Report'!$I$14),(DJ20+'[2]NonRes - Report'!$I$12),IF(AND($B20="1 1/2-inch",DJ20&gt;'[2]NonRes - Report'!$J$14),(DJ20-'[2]NonRes - Report'!$J$12),IF(AND($B20="1 1/2-inch",ABS(DJ20)&gt;'[2]NonRes - Report'!$J$14),(DJ20+'[2]NonRes - Report'!$J$12),IF(AND($B20="2-inch",DJ20&gt;'[2]NonRes - Report'!$K$14),(DJ20-'[2]NonRes - Report'!$K$12),IF(AND($B20="2-inch",ABS(DJ20)&gt;'[2]NonRes - Report'!$K$14),(DJ20+'[2]NonRes - Report'!$K$12),IF(AND($B20="3-inch",DJ20&gt;'[2]NonRes - Report'!$L$14),(DJ20-'[2]NonRes - Report'!$L$12),IF(AND($B20="3-inch",ABS(DJ20)&gt;'[2]NonRes - Report'!$L$14),(DJ20+'[2]NonRes - Report'!$L$12),IF(AND($B20="4-inch",DJ20&gt;'[2]NonRes - Report'!$M$14),(DJ20-'[2]NonRes - Report'!$M$12),IF(AND($B20="4-inch",ABS(DJ20)&gt;'[2]NonRes - Report'!$M$14),(DJ20+'[2]NonRes - Report'!$M$12),IF(AND($B20="6-inch",DJ20&gt;'[2]NonRes - Report'!$N$14),(DJ20-'[2]NonRes - Report'!$N$12),IF(AND($B20="6-inch",ABS(DJ20)&gt;'[2]NonRes - Report'!$N$14),(DJ20+'[2]NonRes - Report'!$N$12),0))))))))))))))</f>
        <v>0</v>
      </c>
      <c r="CA20" s="38">
        <f>IF(AND($B20="3/4-inch",DK20&gt;'[2]NonRes - Report'!$G$14),(DK20-'[2]NonRes - Report'!$G$12),IF(AND($B20="3/4-inch",ABS(DK20)&gt;'[2]NonRes - Report'!$G$14),(DK20+'[2]NonRes - Report'!$G$12),IF(AND($B20="1-inch",DK20&gt;'[2]NonRes - Report'!$I$14),(DK20-'[2]NonRes - Report'!$I$12),IF(AND($B20="1-inch",ABS(DK20)&gt;'[2]NonRes - Report'!$I$14),(DK20+'[2]NonRes - Report'!$I$12),IF(AND($B20="1 1/2-inch",DK20&gt;'[2]NonRes - Report'!$J$14),(DK20-'[2]NonRes - Report'!$J$12),IF(AND($B20="1 1/2-inch",ABS(DK20)&gt;'[2]NonRes - Report'!$J$14),(DK20+'[2]NonRes - Report'!$J$12),IF(AND($B20="2-inch",DK20&gt;'[2]NonRes - Report'!$K$14),(DK20-'[2]NonRes - Report'!$K$12),IF(AND($B20="2-inch",ABS(DK20)&gt;'[2]NonRes - Report'!$K$14),(DK20+'[2]NonRes - Report'!$K$12),IF(AND($B20="3-inch",DK20&gt;'[2]NonRes - Report'!$L$14),(DK20-'[2]NonRes - Report'!$L$12),IF(AND($B20="3-inch",ABS(DK20)&gt;'[2]NonRes - Report'!$L$14),(DK20+'[2]NonRes - Report'!$L$12),IF(AND($B20="4-inch",DK20&gt;'[2]NonRes - Report'!$M$14),(DK20-'[2]NonRes - Report'!$M$12),IF(AND($B20="4-inch",ABS(DK20)&gt;'[2]NonRes - Report'!$M$14),(DK20+'[2]NonRes - Report'!$M$12),IF(AND($B20="6-inch",DK20&gt;'[2]NonRes - Report'!$N$14),(DK20-'[2]NonRes - Report'!$N$12),IF(AND($B20="6-inch",ABS(DK20)&gt;'[2]NonRes - Report'!$N$14),(DK20+'[2]NonRes - Report'!$N$12),0))))))))))))))</f>
        <v>0</v>
      </c>
      <c r="CB20" s="38">
        <f>IF(AND($B20="3/4-inch",DL20&gt;'[2]NonRes - Report'!$G$14),(DL20-'[2]NonRes - Report'!$G$12),IF(AND($B20="3/4-inch",ABS(DL20)&gt;'[2]NonRes - Report'!$G$14),(DL20+'[2]NonRes - Report'!$G$12),IF(AND($B20="1-inch",DL20&gt;'[2]NonRes - Report'!$I$14),(DL20-'[2]NonRes - Report'!$I$12),IF(AND($B20="1-inch",ABS(DL20)&gt;'[2]NonRes - Report'!$I$14),(DL20+'[2]NonRes - Report'!$I$12),IF(AND($B20="1 1/2-inch",DL20&gt;'[2]NonRes - Report'!$J$14),(DL20-'[2]NonRes - Report'!$J$12),IF(AND($B20="1 1/2-inch",ABS(DL20)&gt;'[2]NonRes - Report'!$J$14),(DL20+'[2]NonRes - Report'!$J$12),IF(AND($B20="2-inch",DL20&gt;'[2]NonRes - Report'!$K$14),(DL20-'[2]NonRes - Report'!$K$12),IF(AND($B20="2-inch",ABS(DL20)&gt;'[2]NonRes - Report'!$K$14),(DL20+'[2]NonRes - Report'!$K$12),IF(AND($B20="3-inch",DL20&gt;'[2]NonRes - Report'!$L$14),(DL20-'[2]NonRes - Report'!$L$12),IF(AND($B20="3-inch",ABS(DL20)&gt;'[2]NonRes - Report'!$L$14),(DL20+'[2]NonRes - Report'!$L$12),IF(AND($B20="4-inch",DL20&gt;'[2]NonRes - Report'!$M$14),(DL20-'[2]NonRes - Report'!$M$12),IF(AND($B20="4-inch",ABS(DL20)&gt;'[2]NonRes - Report'!$M$14),(DL20+'[2]NonRes - Report'!$M$12),IF(AND($B20="6-inch",DL20&gt;'[2]NonRes - Report'!$N$14),(DL20-'[2]NonRes - Report'!$N$12),IF(AND($B20="6-inch",ABS(DL20)&gt;'[2]NonRes - Report'!$N$14),(DL20+'[2]NonRes - Report'!$N$12),0))))))))))))))</f>
        <v>0</v>
      </c>
      <c r="CC20" s="38">
        <f>IF(AND($B20="3/4-inch",DM20&gt;'[2]NonRes - Report'!$G$14),(DM20-'[2]NonRes - Report'!$G$12),IF(AND($B20="3/4-inch",ABS(DM20)&gt;'[2]NonRes - Report'!$G$14),(DM20+'[2]NonRes - Report'!$G$12),IF(AND($B20="1-inch",DM20&gt;'[2]NonRes - Report'!$I$14),(DM20-'[2]NonRes - Report'!$I$12),IF(AND($B20="1-inch",ABS(DM20)&gt;'[2]NonRes - Report'!$I$14),(DM20+'[2]NonRes - Report'!$I$12),IF(AND($B20="1 1/2-inch",DM20&gt;'[2]NonRes - Report'!$J$14),(DM20-'[2]NonRes - Report'!$J$12),IF(AND($B20="1 1/2-inch",ABS(DM20)&gt;'[2]NonRes - Report'!$J$14),(DM20+'[2]NonRes - Report'!$J$12),IF(AND($B20="2-inch",DM20&gt;'[2]NonRes - Report'!$K$14),(DM20-'[2]NonRes - Report'!$K$12),IF(AND($B20="2-inch",ABS(DM20)&gt;'[2]NonRes - Report'!$K$14),(DM20+'[2]NonRes - Report'!$K$12),IF(AND($B20="3-inch",DM20&gt;'[2]NonRes - Report'!$L$14),(DM20-'[2]NonRes - Report'!$L$12),IF(AND($B20="3-inch",ABS(DM20)&gt;'[2]NonRes - Report'!$L$14),(DM20+'[2]NonRes - Report'!$L$12),IF(AND($B20="4-inch",DM20&gt;'[2]NonRes - Report'!$M$14),(DM20-'[2]NonRes - Report'!$M$12),IF(AND($B20="4-inch",ABS(DM20)&gt;'[2]NonRes - Report'!$M$14),(DM20+'[2]NonRes - Report'!$M$12),IF(AND($B20="6-inch",DM20&gt;'[2]NonRes - Report'!$N$14),(DM20-'[2]NonRes - Report'!$N$12),IF(AND($B20="6-inch",ABS(DM20)&gt;'[2]NonRes - Report'!$N$14),(DM20+'[2]NonRes - Report'!$N$12),0))))))))))))))</f>
        <v>0</v>
      </c>
      <c r="CD20" s="38">
        <f>IF(AND($B20="3/4-inch",DN20&gt;'[2]NonRes - Report'!$G$14),(DN20-'[2]NonRes - Report'!$G$12),IF(AND($B20="3/4-inch",ABS(DN20)&gt;'[2]NonRes - Report'!$G$14),(DN20+'[2]NonRes - Report'!$G$12),IF(AND($B20="1-inch",DN20&gt;'[2]NonRes - Report'!$I$14),(DN20-'[2]NonRes - Report'!$I$12),IF(AND($B20="1-inch",ABS(DN20)&gt;'[2]NonRes - Report'!$I$14),(DN20+'[2]NonRes - Report'!$I$12),IF(AND($B20="1 1/2-inch",DN20&gt;'[2]NonRes - Report'!$J$14),(DN20-'[2]NonRes - Report'!$J$12),IF(AND($B20="1 1/2-inch",ABS(DN20)&gt;'[2]NonRes - Report'!$J$14),(DN20+'[2]NonRes - Report'!$J$12),IF(AND($B20="2-inch",DN20&gt;'[2]NonRes - Report'!$K$14),(DN20-'[2]NonRes - Report'!$K$12),IF(AND($B20="2-inch",ABS(DN20)&gt;'[2]NonRes - Report'!$K$14),(DN20+'[2]NonRes - Report'!$K$12),IF(AND($B20="3-inch",DN20&gt;'[2]NonRes - Report'!$L$14),(DN20-'[2]NonRes - Report'!$L$12),IF(AND($B20="3-inch",ABS(DN20)&gt;'[2]NonRes - Report'!$L$14),(DN20+'[2]NonRes - Report'!$L$12),IF(AND($B20="4-inch",DN20&gt;'[2]NonRes - Report'!$M$14),(DN20-'[2]NonRes - Report'!$M$12),IF(AND($B20="4-inch",ABS(DN20)&gt;'[2]NonRes - Report'!$M$14),(DN20+'[2]NonRes - Report'!$M$12),IF(AND($B20="6-inch",DN20&gt;'[2]NonRes - Report'!$N$14),(DN20-'[2]NonRes - Report'!$N$12),IF(AND($B20="6-inch",ABS(DN20)&gt;'[2]NonRes - Report'!$N$14),(DN20+'[2]NonRes - Report'!$N$12),0))))))))))))))</f>
        <v>0</v>
      </c>
      <c r="CE20" s="38">
        <f>IF(AND($B20="3/4-inch",DO20&gt;'[2]NonRes - Report'!$G$14),(DO20-'[2]NonRes - Report'!$G$12),IF(AND($B20="3/4-inch",ABS(DO20)&gt;'[2]NonRes - Report'!$G$14),(DO20+'[2]NonRes - Report'!$G$12),IF(AND($B20="1-inch",DO20&gt;'[2]NonRes - Report'!$I$14),(DO20-'[2]NonRes - Report'!$I$12),IF(AND($B20="1-inch",ABS(DO20)&gt;'[2]NonRes - Report'!$I$14),(DO20+'[2]NonRes - Report'!$I$12),IF(AND($B20="1 1/2-inch",DO20&gt;'[2]NonRes - Report'!$J$14),(DO20-'[2]NonRes - Report'!$J$12),IF(AND($B20="1 1/2-inch",ABS(DO20)&gt;'[2]NonRes - Report'!$J$14),(DO20+'[2]NonRes - Report'!$J$12),IF(AND($B20="2-inch",DO20&gt;'[2]NonRes - Report'!$K$14),(DO20-'[2]NonRes - Report'!$K$12),IF(AND($B20="2-inch",ABS(DO20)&gt;'[2]NonRes - Report'!$K$14),(DO20+'[2]NonRes - Report'!$K$12),IF(AND($B20="3-inch",DO20&gt;'[2]NonRes - Report'!$L$14),(DO20-'[2]NonRes - Report'!$L$12),IF(AND($B20="3-inch",ABS(DO20)&gt;'[2]NonRes - Report'!$L$14),(DO20+'[2]NonRes - Report'!$L$12),IF(AND($B20="4-inch",DO20&gt;'[2]NonRes - Report'!$M$14),(DO20-'[2]NonRes - Report'!$M$12),IF(AND($B20="4-inch",ABS(DO20)&gt;'[2]NonRes - Report'!$M$14),(DO20+'[2]NonRes - Report'!$M$12),IF(AND($B20="6-inch",DO20&gt;'[2]NonRes - Report'!$N$14),(DO20-'[2]NonRes - Report'!$N$12),IF(AND($B20="6-inch",ABS(DO20)&gt;'[2]NonRes - Report'!$N$14),(DO20+'[2]NonRes - Report'!$N$12),0))))))))))))))</f>
        <v>0</v>
      </c>
      <c r="CF20" s="38">
        <f>IF(AND($B20="3/4-inch",DP20&gt;'[2]NonRes - Report'!$G$14),(DP20-'[2]NonRes - Report'!$G$12),IF(AND($B20="3/4-inch",ABS(DP20)&gt;'[2]NonRes - Report'!$G$14),(DP20+'[2]NonRes - Report'!$G$12),IF(AND($B20="1-inch",DP20&gt;'[2]NonRes - Report'!$I$14),(DP20-'[2]NonRes - Report'!$I$12),IF(AND($B20="1-inch",ABS(DP20)&gt;'[2]NonRes - Report'!$I$14),(DP20+'[2]NonRes - Report'!$I$12),IF(AND($B20="1 1/2-inch",DP20&gt;'[2]NonRes - Report'!$J$14),(DP20-'[2]NonRes - Report'!$J$12),IF(AND($B20="1 1/2-inch",ABS(DP20)&gt;'[2]NonRes - Report'!$J$14),(DP20+'[2]NonRes - Report'!$J$12),IF(AND($B20="2-inch",DP20&gt;'[2]NonRes - Report'!$K$14),(DP20-'[2]NonRes - Report'!$K$12),IF(AND($B20="2-inch",ABS(DP20)&gt;'[2]NonRes - Report'!$K$14),(DP20+'[2]NonRes - Report'!$K$12),IF(AND($B20="3-inch",DP20&gt;'[2]NonRes - Report'!$L$14),(DP20-'[2]NonRes - Report'!$L$12),IF(AND($B20="3-inch",ABS(DP20)&gt;'[2]NonRes - Report'!$L$14),(DP20+'[2]NonRes - Report'!$L$12),IF(AND($B20="4-inch",DP20&gt;'[2]NonRes - Report'!$M$14),(DP20-'[2]NonRes - Report'!$M$12),IF(AND($B20="4-inch",ABS(DP20)&gt;'[2]NonRes - Report'!$M$14),(DP20+'[2]NonRes - Report'!$M$12),IF(AND($B20="6-inch",DP20&gt;'[2]NonRes - Report'!$N$14),(DP20-'[2]NonRes - Report'!$N$12),IF(AND($B20="6-inch",ABS(DP20)&gt;'[2]NonRes - Report'!$N$14),(DP20+'[2]NonRes - Report'!$N$12),0))))))))))))))</f>
        <v>0</v>
      </c>
      <c r="CG20" s="38">
        <f>IF(AND($B20="3/4-inch",DQ20&gt;'[2]NonRes - Report'!$G$14),(DQ20-'[2]NonRes - Report'!$G$12),IF(AND($B20="3/4-inch",ABS(DQ20)&gt;'[2]NonRes - Report'!$G$14),(DQ20+'[2]NonRes - Report'!$G$12),IF(AND($B20="1-inch",DQ20&gt;'[2]NonRes - Report'!$I$14),(DQ20-'[2]NonRes - Report'!$I$12),IF(AND($B20="1-inch",ABS(DQ20)&gt;'[2]NonRes - Report'!$I$14),(DQ20+'[2]NonRes - Report'!$I$12),IF(AND($B20="1 1/2-inch",DQ20&gt;'[2]NonRes - Report'!$J$14),(DQ20-'[2]NonRes - Report'!$J$12),IF(AND($B20="1 1/2-inch",ABS(DQ20)&gt;'[2]NonRes - Report'!$J$14),(DQ20+'[2]NonRes - Report'!$J$12),IF(AND($B20="2-inch",DQ20&gt;'[2]NonRes - Report'!$K$14),(DQ20-'[2]NonRes - Report'!$K$12),IF(AND($B20="2-inch",ABS(DQ20)&gt;'[2]NonRes - Report'!$K$14),(DQ20+'[2]NonRes - Report'!$K$12),IF(AND($B20="3-inch",DQ20&gt;'[2]NonRes - Report'!$L$14),(DQ20-'[2]NonRes - Report'!$L$12),IF(AND($B20="3-inch",ABS(DQ20)&gt;'[2]NonRes - Report'!$L$14),(DQ20+'[2]NonRes - Report'!$L$12),IF(AND($B20="4-inch",DQ20&gt;'[2]NonRes - Report'!$M$14),(DQ20-'[2]NonRes - Report'!$M$12),IF(AND($B20="4-inch",ABS(DQ20)&gt;'[2]NonRes - Report'!$M$14),(DQ20+'[2]NonRes - Report'!$M$12),IF(AND($B20="6-inch",DQ20&gt;'[2]NonRes - Report'!$N$14),(DQ20-'[2]NonRes - Report'!$N$12),IF(AND($B20="6-inch",ABS(DQ20)&gt;'[2]NonRes - Report'!$N$14),(DQ20+'[2]NonRes - Report'!$N$12),0))))))))))))))</f>
        <v>0</v>
      </c>
      <c r="CH20" s="38">
        <f>IF(AND($B20="3/4-inch",DR20&gt;'[2]NonRes - Report'!$G$14),(DR20-'[2]NonRes - Report'!$G$12),IF(AND($B20="3/4-inch",ABS(DR20)&gt;'[2]NonRes - Report'!$G$14),(DR20+'[2]NonRes - Report'!$G$12),IF(AND($B20="1-inch",DR20&gt;'[2]NonRes - Report'!$I$14),(DR20-'[2]NonRes - Report'!$I$12),IF(AND($B20="1-inch",ABS(DR20)&gt;'[2]NonRes - Report'!$I$14),(DR20+'[2]NonRes - Report'!$I$12),IF(AND($B20="1 1/2-inch",DR20&gt;'[2]NonRes - Report'!$J$14),(DR20-'[2]NonRes - Report'!$J$12),IF(AND($B20="1 1/2-inch",ABS(DR20)&gt;'[2]NonRes - Report'!$J$14),(DR20+'[2]NonRes - Report'!$J$12),IF(AND($B20="2-inch",DR20&gt;'[2]NonRes - Report'!$K$14),(DR20-'[2]NonRes - Report'!$K$12),IF(AND($B20="2-inch",ABS(DR20)&gt;'[2]NonRes - Report'!$K$14),(DR20+'[2]NonRes - Report'!$K$12),IF(AND($B20="3-inch",DR20&gt;'[2]NonRes - Report'!$L$14),(DR20-'[2]NonRes - Report'!$L$12),IF(AND($B20="3-inch",ABS(DR20)&gt;'[2]NonRes - Report'!$L$14),(DR20+'[2]NonRes - Report'!$L$12),IF(AND($B20="4-inch",DR20&gt;'[2]NonRes - Report'!$M$14),(DR20-'[2]NonRes - Report'!$M$12),IF(AND($B20="4-inch",ABS(DR20)&gt;'[2]NonRes - Report'!$M$14),(DR20+'[2]NonRes - Report'!$M$12),IF(AND($B20="6-inch",DR20&gt;'[2]NonRes - Report'!$N$14),(DR20-'[2]NonRes - Report'!$N$12),IF(AND($B20="6-inch",ABS(DR20)&gt;'[2]NonRes - Report'!$N$14),(DR20+'[2]NonRes - Report'!$N$12),0))))))))))))))</f>
        <v>0</v>
      </c>
      <c r="CI20" s="38">
        <f>IF(AND($B20="3/4-inch",DS20&gt;'[2]NonRes - Report'!$G$14),(DS20-'[2]NonRes - Report'!$G$12),IF(AND($B20="3/4-inch",ABS(DS20)&gt;'[2]NonRes - Report'!$G$14),(DS20+'[2]NonRes - Report'!$G$12),IF(AND($B20="1-inch",DS20&gt;'[2]NonRes - Report'!$I$14),(DS20-'[2]NonRes - Report'!$I$12),IF(AND($B20="1-inch",ABS(DS20)&gt;'[2]NonRes - Report'!$I$14),(DS20+'[2]NonRes - Report'!$I$12),IF(AND($B20="1 1/2-inch",DS20&gt;'[2]NonRes - Report'!$J$14),(DS20-'[2]NonRes - Report'!$J$12),IF(AND($B20="1 1/2-inch",ABS(DS20)&gt;'[2]NonRes - Report'!$J$14),(DS20+'[2]NonRes - Report'!$J$12),IF(AND($B20="2-inch",DS20&gt;'[2]NonRes - Report'!$K$14),(DS20-'[2]NonRes - Report'!$K$12),IF(AND($B20="2-inch",ABS(DS20)&gt;'[2]NonRes - Report'!$K$14),(DS20+'[2]NonRes - Report'!$K$12),IF(AND($B20="3-inch",DS20&gt;'[2]NonRes - Report'!$L$14),(DS20-'[2]NonRes - Report'!$L$12),IF(AND($B20="3-inch",ABS(DS20)&gt;'[2]NonRes - Report'!$L$14),(DS20+'[2]NonRes - Report'!$L$12),IF(AND($B20="4-inch",DS20&gt;'[2]NonRes - Report'!$M$14),(DS20-'[2]NonRes - Report'!$M$12),IF(AND($B20="4-inch",ABS(DS20)&gt;'[2]NonRes - Report'!$M$14),(DS20+'[2]NonRes - Report'!$M$12),IF(AND($B20="6-inch",DS20&gt;'[2]NonRes - Report'!$N$14),(DS20-'[2]NonRes - Report'!$N$12),IF(AND($B20="6-inch",ABS(DS20)&gt;'[2]NonRes - Report'!$N$14),(DS20+'[2]NonRes - Report'!$N$12),0))))))))))))))</f>
        <v>0</v>
      </c>
      <c r="CJ20" s="38">
        <f>IF(AND($B20="3/4-inch",DT20&gt;'[2]NonRes - Report'!$G$14),(DT20-'[2]NonRes - Report'!$G$12),IF(AND($B20="3/4-inch",ABS(DT20)&gt;'[2]NonRes - Report'!$G$14),(DT20+'[2]NonRes - Report'!$G$12),IF(AND($B20="1-inch",DT20&gt;'[2]NonRes - Report'!$I$14),(DT20-'[2]NonRes - Report'!$I$12),IF(AND($B20="1-inch",ABS(DT20)&gt;'[2]NonRes - Report'!$I$14),(DT20+'[2]NonRes - Report'!$I$12),IF(AND($B20="1 1/2-inch",DT20&gt;'[2]NonRes - Report'!$J$14),(DT20-'[2]NonRes - Report'!$J$12),IF(AND($B20="1 1/2-inch",ABS(DT20)&gt;'[2]NonRes - Report'!$J$14),(DT20+'[2]NonRes - Report'!$J$12),IF(AND($B20="2-inch",DT20&gt;'[2]NonRes - Report'!$K$14),(DT20-'[2]NonRes - Report'!$K$12),IF(AND($B20="2-inch",ABS(DT20)&gt;'[2]NonRes - Report'!$K$14),(DT20+'[2]NonRes - Report'!$K$12),IF(AND($B20="3-inch",DT20&gt;'[2]NonRes - Report'!$L$14),(DT20-'[2]NonRes - Report'!$L$12),IF(AND($B20="3-inch",ABS(DT20)&gt;'[2]NonRes - Report'!$L$14),(DT20+'[2]NonRes - Report'!$L$12),IF(AND($B20="4-inch",DT20&gt;'[2]NonRes - Report'!$M$14),(DT20-'[2]NonRes - Report'!$M$12),IF(AND($B20="4-inch",ABS(DT20)&gt;'[2]NonRes - Report'!$M$14),(DT20+'[2]NonRes - Report'!$M$12),IF(AND($B20="6-inch",DT20&gt;'[2]NonRes - Report'!$N$14),(DT20-'[2]NonRes - Report'!$N$12),IF(AND($B20="6-inch",ABS(DT20)&gt;'[2]NonRes - Report'!$N$14),(DT20+'[2]NonRes - Report'!$N$12),0))))))))))))))</f>
        <v>0</v>
      </c>
      <c r="CK20" s="39">
        <f>IF(AND($B20="3/4-inch",DU20&gt;'[2]NonRes - Report'!$G$14),(DU20-'[2]NonRes - Report'!$G$12),IF(AND($B20="3/4-inch",ABS(DU20)&gt;'[2]NonRes - Report'!$G$14),(DU20+'[2]NonRes - Report'!$G$12),IF(AND($B20="1-inch",DU20&gt;'[2]NonRes - Report'!$I$14),(DU20-'[2]NonRes - Report'!$I$12),IF(AND($B20="1-inch",ABS(DU20)&gt;'[2]NonRes - Report'!$I$14),(DU20+'[2]NonRes - Report'!$I$12),IF(AND($B20="1 1/2-inch",DU20&gt;'[2]NonRes - Report'!$J$14),(DU20-'[2]NonRes - Report'!$J$12),IF(AND($B20="1 1/2-inch",ABS(DU20)&gt;'[2]NonRes - Report'!$J$14),(DU20+'[2]NonRes - Report'!$J$12),IF(AND($B20="2-inch",DU20&gt;'[2]NonRes - Report'!$K$14),(DU20-'[2]NonRes - Report'!$K$12),IF(AND($B20="2-inch",ABS(DU20)&gt;'[2]NonRes - Report'!$K$14),(DU20+'[2]NonRes - Report'!$K$12),IF(AND($B20="3-inch",DU20&gt;'[2]NonRes - Report'!$L$14),(DU20-'[2]NonRes - Report'!$L$12),IF(AND($B20="3-inch",ABS(DU20)&gt;'[2]NonRes - Report'!$L$14),(DU20+'[2]NonRes - Report'!$L$12),IF(AND($B20="4-inch",DU20&gt;'[2]NonRes - Report'!$M$14),(DU20-'[2]NonRes - Report'!$M$12),IF(AND($B20="4-inch",ABS(DU20)&gt;'[2]NonRes - Report'!$M$14),(DU20+'[2]NonRes - Report'!$M$12),IF(AND($B20="6-inch",DU20&gt;'[2]NonRes - Report'!$N$14),(DU20-'[2]NonRes - Report'!$N$12),IF(AND($B20="6-inch",ABS(DU20)&gt;'[2]NonRes - Report'!$N$14),(DU20+'[2]NonRes - Report'!$N$12),0))))))))))))))</f>
        <v>0</v>
      </c>
      <c r="CL20" s="40">
        <f>IF(AND(BZ20&lt;1, ABS(BZ20)&lt;1),0,BZ20/'[2]NonRes - Report'!$I$22*'[2]NonRes - Report'!$E$14)</f>
        <v>0</v>
      </c>
      <c r="CM20" s="40">
        <f>IF(AND(CA20&lt;1, ABS(CA20)&lt;1),0,CA20/'[2]NonRes - Report'!$I$22*'[2]NonRes - Report'!$E$14)</f>
        <v>0</v>
      </c>
      <c r="CN20" s="40">
        <f>IF(AND(CB20&lt;1, ABS(CB20)&lt;1),0,CB20/'[2]NonRes - Report'!$I$22*'[2]NonRes - Report'!$E$14)</f>
        <v>0</v>
      </c>
      <c r="CO20" s="40">
        <f>IF(AND(CC20&lt;1, ABS(CC20)&lt;1),0,CC20/'[2]NonRes - Report'!$I$22*'[2]NonRes - Report'!$E$14)</f>
        <v>0</v>
      </c>
      <c r="CP20" s="40">
        <f>IF(AND(CD20&lt;1, ABS(CD20)&lt;1),0,CD20/'[2]NonRes - Report'!$I$22*'[2]NonRes - Report'!$E$14)</f>
        <v>0</v>
      </c>
      <c r="CQ20" s="40">
        <f>IF(AND(CE20&lt;1, ABS(CE20)&lt;1),0,CE20/'[2]NonRes - Report'!$I$22*'[2]NonRes - Report'!$E$14)</f>
        <v>0</v>
      </c>
      <c r="CR20" s="40">
        <f>IF(AND(CF20&lt;1, ABS(CF20)&lt;1),0,CF20/'[2]NonRes - Report'!$I$22*'[2]NonRes - Report'!$E$14)</f>
        <v>0</v>
      </c>
      <c r="CS20" s="40">
        <f>IF(AND(CG20&lt;1, ABS(CG20)&lt;1),0,CG20/'[2]NonRes - Report'!$I$22*'[2]NonRes - Report'!$E$14)</f>
        <v>0</v>
      </c>
      <c r="CT20" s="40">
        <f>IF(AND(CH20&lt;1, ABS(CH20)&lt;1),0,CH20/'[2]NonRes - Report'!$I$22*'[2]NonRes - Report'!$E$14)</f>
        <v>0</v>
      </c>
      <c r="CU20" s="40">
        <f>IF(AND(CI20&lt;1, ABS(CI20)&lt;1),0,CI20/'[2]NonRes - Report'!$I$22*'[2]NonRes - Report'!$E$14)</f>
        <v>0</v>
      </c>
      <c r="CV20" s="40">
        <f>IF(AND(CJ20&lt;1, ABS(CJ20)&lt;1),0,CJ20/'[2]NonRes - Report'!$I$22*'[2]NonRes - Report'!$E$14)</f>
        <v>0</v>
      </c>
      <c r="CW20" s="41">
        <f>IF(AND(CK20&lt;1, ABS(CK20)&lt;1),0,CK20/'[2]NonRes - Report'!$I$22*'[2]NonRes - Report'!$E$14)</f>
        <v>0</v>
      </c>
      <c r="CX20" s="40">
        <f t="shared" si="2"/>
        <v>124.875</v>
      </c>
      <c r="CY20" s="40">
        <f t="shared" si="3"/>
        <v>147.82499999999999</v>
      </c>
      <c r="CZ20" s="40">
        <f t="shared" si="4"/>
        <v>149.52500000000001</v>
      </c>
      <c r="DA20" s="40">
        <f t="shared" si="5"/>
        <v>135.92500000000001</v>
      </c>
      <c r="DB20" s="40">
        <f t="shared" si="6"/>
        <v>148.67500000000001</v>
      </c>
      <c r="DC20" s="40">
        <f t="shared" si="7"/>
        <v>157.17500000000001</v>
      </c>
      <c r="DD20" s="40">
        <f t="shared" si="8"/>
        <v>121.47499999999999</v>
      </c>
      <c r="DE20" s="40">
        <f t="shared" si="9"/>
        <v>91.724999999999994</v>
      </c>
      <c r="DF20" s="40">
        <f t="shared" si="10"/>
        <v>95.125</v>
      </c>
      <c r="DG20" s="40">
        <f t="shared" si="11"/>
        <v>247.125</v>
      </c>
      <c r="DH20" s="40">
        <f t="shared" si="12"/>
        <v>193.125</v>
      </c>
      <c r="DI20" s="41">
        <f t="shared" si="13"/>
        <v>161.42500000000001</v>
      </c>
      <c r="DJ20" s="38">
        <f t="shared" si="14"/>
        <v>4500</v>
      </c>
      <c r="DK20" s="38">
        <f t="shared" si="15"/>
        <v>7200</v>
      </c>
      <c r="DL20" s="38">
        <f t="shared" si="16"/>
        <v>7400</v>
      </c>
      <c r="DM20" s="38">
        <f t="shared" si="17"/>
        <v>5800</v>
      </c>
      <c r="DN20" s="38">
        <f t="shared" si="18"/>
        <v>7300</v>
      </c>
      <c r="DO20" s="38">
        <f t="shared" si="19"/>
        <v>8300</v>
      </c>
      <c r="DP20" s="38">
        <f t="shared" si="20"/>
        <v>4100</v>
      </c>
      <c r="DQ20" s="38">
        <f t="shared" si="21"/>
        <v>600</v>
      </c>
      <c r="DR20" s="38">
        <f t="shared" si="22"/>
        <v>1000</v>
      </c>
      <c r="DS20" s="38">
        <f t="shared" si="23"/>
        <v>14600</v>
      </c>
      <c r="DT20" s="38">
        <f t="shared" si="24"/>
        <v>11000</v>
      </c>
      <c r="DU20" s="39">
        <f t="shared" si="25"/>
        <v>8800</v>
      </c>
      <c r="DV20" s="38">
        <f>IF($B20="3/4-inch",'[2]NonRes - Report'!$G$9, IF($B20="1-inch",'[2]NonRes - Report'!$G$9*'[2]NonRes - Report'!$I$19,IF($B20="1 1/2-inch", '[2]NonRes - Report'!$G$9*'[2]NonRes - Report'!$J$19,IF($B20="2-inch",'[2]NonRes - Report'!$G$9*'[2]NonRes - Report'!$K$19,IF($B20="3-inch",'[2]NonRes - Report'!$G$9*'[2]NonRes - Report'!$L$19,IF($B20="4-inch",'[2]NonRes - Report'!$G$9*'[2]NonRes - Report'!$M$19,IF($B20="6-inch",'[2]NonRes - Report'!$G$9*'[2]NonRes - Report'!$N$19, 0)))))))</f>
        <v>0</v>
      </c>
      <c r="DW20" s="38">
        <f>IF($B20="3/4-inch",'[2]NonRes - Report'!$G$9, IF($B20="1-inch",'[2]NonRes - Report'!$G$9*'[2]NonRes - Report'!$I$19,IF($B20="1 1/2-inch", '[2]NonRes - Report'!$G$9*'[2]NonRes - Report'!$J$19,IF($B20="2-inch",'[2]NonRes - Report'!$G$9*'[2]NonRes - Report'!$K$19,IF($B20="3-inch",'[2]NonRes - Report'!$G$9*'[2]NonRes - Report'!$L$19,IF($B20="4-inch",'[2]NonRes - Report'!$G$9*'[2]NonRes - Report'!$M$19,IF($B20="6-inch",'[2]NonRes - Report'!$G$9*'[2]NonRes - Report'!$N$19, 0)))))))</f>
        <v>0</v>
      </c>
      <c r="DX20" s="38">
        <f>IF($B20="3/4-inch",'[2]NonRes - Report'!$G$9, IF($B20="1-inch",'[2]NonRes - Report'!$G$9*'[2]NonRes - Report'!$I$19,IF($B20="1 1/2-inch", '[2]NonRes - Report'!$G$9*'[2]NonRes - Report'!$J$19,IF($B20="2-inch",'[2]NonRes - Report'!$G$9*'[2]NonRes - Report'!$K$19,IF($B20="3-inch",'[2]NonRes - Report'!$G$9*'[2]NonRes - Report'!$L$19,IF($B20="4-inch",'[2]NonRes - Report'!$G$9*'[2]NonRes - Report'!$M$19,IF($B20="6-inch",'[2]NonRes - Report'!$G$9*'[2]NonRes - Report'!$N$19, 0)))))))</f>
        <v>0</v>
      </c>
      <c r="DY20" s="38">
        <f>IF($B20="3/4-inch",'[2]NonRes - Report'!$G$9, IF($B20="1-inch",'[2]NonRes - Report'!$G$9*'[2]NonRes - Report'!$I$19,IF($B20="1 1/2-inch", '[2]NonRes - Report'!$G$9*'[2]NonRes - Report'!$J$19,IF($B20="2-inch",'[2]NonRes - Report'!$G$9*'[2]NonRes - Report'!$K$19,IF($B20="3-inch",'[2]NonRes - Report'!$G$9*'[2]NonRes - Report'!$L$19,IF($B20="4-inch",'[2]NonRes - Report'!$G$9*'[2]NonRes - Report'!$M$19,IF($B20="6-inch",'[2]NonRes - Report'!$G$9*'[2]NonRes - Report'!$N$19, 0)))))))</f>
        <v>0</v>
      </c>
      <c r="DZ20" s="38">
        <f>IF($B20="3/4-inch",'[2]NonRes - Report'!$G$9, IF($B20="1-inch",'[2]NonRes - Report'!$G$9*'[2]NonRes - Report'!$I$19,IF($B20="1 1/2-inch", '[2]NonRes - Report'!$G$9*'[2]NonRes - Report'!$J$19,IF($B20="2-inch",'[2]NonRes - Report'!$G$9*'[2]NonRes - Report'!$K$19,IF($B20="3-inch",'[2]NonRes - Report'!$G$9*'[2]NonRes - Report'!$L$19,IF($B20="4-inch",'[2]NonRes - Report'!$G$9*'[2]NonRes - Report'!$M$19,IF($B20="6-inch",'[2]NonRes - Report'!$G$9*'[2]NonRes - Report'!$N$19, 0)))))))</f>
        <v>0</v>
      </c>
      <c r="EA20" s="38">
        <f>IF($B20="3/4-inch",'[2]NonRes - Report'!$G$9, IF($B20="1-inch",'[2]NonRes - Report'!$G$9*'[2]NonRes - Report'!$I$19,IF($B20="1 1/2-inch", '[2]NonRes - Report'!$G$9*'[2]NonRes - Report'!$J$19,IF($B20="2-inch",'[2]NonRes - Report'!$G$9*'[2]NonRes - Report'!$K$19,IF($B20="3-inch",'[2]NonRes - Report'!$G$9*'[2]NonRes - Report'!$L$19,IF($B20="4-inch",'[2]NonRes - Report'!$G$9*'[2]NonRes - Report'!$M$19,IF($B20="6-inch",'[2]NonRes - Report'!$G$9*'[2]NonRes - Report'!$N$19, 0)))))))</f>
        <v>0</v>
      </c>
      <c r="EB20" s="38">
        <f>IF($B20="3/4-inch",'[2]NonRes - Report'!$G$9, IF($B20="1-inch",'[2]NonRes - Report'!$G$9*'[2]NonRes - Report'!$I$19,IF($B20="1 1/2-inch", '[2]NonRes - Report'!$G$9*'[2]NonRes - Report'!$J$19,IF($B20="2-inch",'[2]NonRes - Report'!$G$9*'[2]NonRes - Report'!$K$19,IF($B20="3-inch",'[2]NonRes - Report'!$G$9*'[2]NonRes - Report'!$L$19,IF($B20="4-inch",'[2]NonRes - Report'!$G$9*'[2]NonRes - Report'!$M$19,IF($B20="6-inch",'[2]NonRes - Report'!$G$9*'[2]NonRes - Report'!$N$19, 0)))))))</f>
        <v>0</v>
      </c>
      <c r="EC20" s="38">
        <f>IF($B20="3/4-inch",'[2]NonRes - Report'!$G$9, IF($B20="1-inch",'[2]NonRes - Report'!$G$9*'[2]NonRes - Report'!$I$19,IF($B20="1 1/2-inch", '[2]NonRes - Report'!$G$9*'[2]NonRes - Report'!$J$19,IF($B20="2-inch",'[2]NonRes - Report'!$G$9*'[2]NonRes - Report'!$K$19,IF($B20="3-inch",'[2]NonRes - Report'!$G$9*'[2]NonRes - Report'!$L$19,IF($B20="4-inch",'[2]NonRes - Report'!$G$9*'[2]NonRes - Report'!$M$19,IF($B20="6-inch",'[2]NonRes - Report'!$G$9*'[2]NonRes - Report'!$N$19, 0)))))))</f>
        <v>0</v>
      </c>
      <c r="ED20" s="38">
        <f>IF($B20="3/4-inch",'[2]NonRes - Report'!$G$9, IF($B20="1-inch",'[2]NonRes - Report'!$G$9*'[2]NonRes - Report'!$I$19,IF($B20="1 1/2-inch", '[2]NonRes - Report'!$G$9*'[2]NonRes - Report'!$J$19,IF($B20="2-inch",'[2]NonRes - Report'!$G$9*'[2]NonRes - Report'!$K$19,IF($B20="3-inch",'[2]NonRes - Report'!$G$9*'[2]NonRes - Report'!$L$19,IF($B20="4-inch",'[2]NonRes - Report'!$G$9*'[2]NonRes - Report'!$M$19,IF($B20="6-inch",'[2]NonRes - Report'!$G$9*'[2]NonRes - Report'!$N$19, 0)))))))</f>
        <v>0</v>
      </c>
      <c r="EE20" s="38">
        <f>IF($B20="3/4-inch",'[2]NonRes - Report'!$G$9, IF($B20="1-inch",'[2]NonRes - Report'!$G$9*'[2]NonRes - Report'!$I$19,IF($B20="1 1/2-inch", '[2]NonRes - Report'!$G$9*'[2]NonRes - Report'!$J$19,IF($B20="2-inch",'[2]NonRes - Report'!$G$9*'[2]NonRes - Report'!$K$19,IF($B20="3-inch",'[2]NonRes - Report'!$G$9*'[2]NonRes - Report'!$L$19,IF($B20="4-inch",'[2]NonRes - Report'!$G$9*'[2]NonRes - Report'!$M$19,IF($B20="6-inch",'[2]NonRes - Report'!$G$9*'[2]NonRes - Report'!$N$19, 0)))))))</f>
        <v>0</v>
      </c>
      <c r="EF20" s="38">
        <f>IF($B20="3/4-inch",'[2]NonRes - Report'!$G$9, IF($B20="1-inch",'[2]NonRes - Report'!$G$9*'[2]NonRes - Report'!$I$19,IF($B20="1 1/2-inch", '[2]NonRes - Report'!$G$9*'[2]NonRes - Report'!$J$19,IF($B20="2-inch",'[2]NonRes - Report'!$G$9*'[2]NonRes - Report'!$K$19,IF($B20="3-inch",'[2]NonRes - Report'!$G$9*'[2]NonRes - Report'!$L$19,IF($B20="4-inch",'[2]NonRes - Report'!$G$9*'[2]NonRes - Report'!$M$19,IF($B20="6-inch",'[2]NonRes - Report'!$G$9*'[2]NonRes - Report'!$N$19, 0)))))))</f>
        <v>0</v>
      </c>
      <c r="EG20" s="39">
        <f>IF($B20="3/4-inch",'[2]NonRes - Report'!$G$9, IF($B20="1-inch",'[2]NonRes - Report'!$G$9*'[2]NonRes - Report'!$I$19,IF($B20="1 1/2-inch", '[2]NonRes - Report'!$G$9*'[2]NonRes - Report'!$J$19,IF($B20="2-inch",'[2]NonRes - Report'!$G$9*'[2]NonRes - Report'!$K$19,IF($B20="3-inch",'[2]NonRes - Report'!$G$9*'[2]NonRes - Report'!$L$19,IF($B20="4-inch",'[2]NonRes - Report'!$G$9*'[2]NonRes - Report'!$M$19,IF($B20="6-inch",'[2]NonRes - Report'!$G$9*'[2]NonRes - Report'!$N$19, 0)))))))</f>
        <v>0</v>
      </c>
      <c r="EH20" s="42"/>
      <c r="EI20" s="42"/>
      <c r="EJ20" s="42"/>
      <c r="EK20" s="42"/>
      <c r="EL20" s="42"/>
      <c r="EM20" s="42"/>
      <c r="EN20" s="42"/>
      <c r="EO20" s="42"/>
      <c r="EP20" s="42"/>
      <c r="EQ20" s="42"/>
      <c r="ER20" s="42"/>
      <c r="ES20" s="42"/>
    </row>
    <row r="21" spans="1:149" ht="15">
      <c r="A21" s="120" t="s">
        <v>95</v>
      </c>
      <c r="B21" s="34" t="str">
        <f>'[2]Input - NonRes'!A466</f>
        <v>3-inch</v>
      </c>
      <c r="C21" s="35">
        <f t="shared" si="0"/>
        <v>1785.45</v>
      </c>
      <c r="D21" s="36">
        <f t="shared" si="1"/>
        <v>84700</v>
      </c>
      <c r="E21" s="37">
        <f>IF('[2]NonRes - Report'!$K$22="Monthly",(AVERAGE(F21:Q21)),AVERAGE(F21,H21,J21,L21,N21,P21))</f>
        <v>7058.333333333333</v>
      </c>
      <c r="F21" s="38">
        <f>IF('[2]Input - NonRes'!B466="", "", '[2]Input - NonRes'!B466)</f>
        <v>3600</v>
      </c>
      <c r="G21" s="38">
        <f>IF('[2]Input - NonRes'!C466="","",'[2]Input - NonRes'!C466)</f>
        <v>6000</v>
      </c>
      <c r="H21" s="38">
        <f>IF('[2]Input - NonRes'!D466="", "", '[2]Input - NonRes'!D466)</f>
        <v>6000</v>
      </c>
      <c r="I21" s="38">
        <f>IF('[2]Input - NonRes'!E466="", "", '[2]Input - NonRes'!E466)</f>
        <v>5500</v>
      </c>
      <c r="J21" s="38">
        <f>IF('[2]Input - NonRes'!F466="", "", '[2]Input - NonRes'!F466)</f>
        <v>6900</v>
      </c>
      <c r="K21" s="38">
        <f>IF('[2]Input - NonRes'!G466="", "", '[2]Input - NonRes'!G466)</f>
        <v>8500</v>
      </c>
      <c r="L21" s="38">
        <f>IF('[2]Input - NonRes'!H466="", "", '[2]Input - NonRes'!H466)</f>
        <v>5600</v>
      </c>
      <c r="M21" s="38">
        <f>IF('[2]Input - NonRes'!I466="", "", '[2]Input - NonRes'!I466)</f>
        <v>10400</v>
      </c>
      <c r="N21" s="38">
        <f>IF('[2]Input - NonRes'!J466="", "", '[2]Input - NonRes'!J466)</f>
        <v>7700</v>
      </c>
      <c r="O21" s="38">
        <f>IF('[2]Input - NonRes'!K466="", "", '[2]Input - NonRes'!K466)</f>
        <v>11600</v>
      </c>
      <c r="P21" s="38">
        <f>IF('[2]Input - NonRes'!L466="", "", '[2]Input - NonRes'!L466)</f>
        <v>7500</v>
      </c>
      <c r="Q21" s="39">
        <f>IF('[2]Input - NonRes'!M466="", "", '[2]Input - NonRes'!M466)</f>
        <v>5400</v>
      </c>
      <c r="R21" s="40">
        <f>IF(AND($B21="3/4-inch", NOT(F21=""),OR(F21&gt;=0, F21&lt;0)),'[2]NonRes - Report'!$E$9,IF(AND($B21="1-inch", NOT(F21=""),OR(F21&gt;=0, F21&lt;0)),'[2]NonRes - Report'!$I$9,IF(AND($B21="1 1/2-inch", NOT(F21=""),OR(F21&gt;=0, F21&lt;0)),'[2]NonRes - Report'!$J$9,IF(AND($B21="2-inch", NOT(F21=""),OR(F21&gt;=0, F21&lt;0)),'[2]NonRes - Report'!$K$9,IF(AND($B21="3-inch", NOT(F21=""),OR(F21&gt;=0, F21&lt;0)),'[2]NonRes - Report'!$L$9,IF(AND($B21="4-inch", NOT(F21=""),OR(F21&gt;=0, F21&lt;0)),'[2]NonRes - Report'!$M$9,IF(AND($B21="6-inch", NOT(F21=""),OR(F21&gt;=0, F21&lt;0)),'[2]NonRes - Report'!$N$9, 0)))))))</f>
        <v>86.625</v>
      </c>
      <c r="S21" s="40">
        <f>IF(AND($B21="3/4-inch", NOT(G21=""),OR(G21&gt;=0, G21&lt;0)),'[2]NonRes - Report'!$E$9,IF(AND($B21="1-inch", NOT(G21=""),OR(G21&gt;=0, G21&lt;0)),'[2]NonRes - Report'!$I$9,IF(AND($B21="1 1/2-inch", NOT(G21=""),OR(G21&gt;=0, G21&lt;0)),'[2]NonRes - Report'!$J$9,IF(AND($B21="2-inch", NOT(G21=""),OR(G21&gt;=0, G21&lt;0)),'[2]NonRes - Report'!$K$9,IF(AND($B21="3-inch", NOT(G21=""),OR(G21&gt;=0, G21&lt;0)),'[2]NonRes - Report'!$L$9,IF(AND($B21="4-inch", NOT(G21=""),OR(G21&gt;=0, G21&lt;0)),'[2]NonRes - Report'!$M$9,IF(AND($B21="6-inch", NOT(G21=""),OR(G21&gt;=0, G21&lt;0)),'[2]NonRes - Report'!$N$9, 0)))))))</f>
        <v>86.625</v>
      </c>
      <c r="T21" s="40">
        <f>IF(AND($B21="3/4-inch", NOT(H21=""),OR(H21&gt;=0, H21&lt;0)),'[2]NonRes - Report'!$E$9,IF(AND($B21="1-inch", NOT(H21=""),OR(H21&gt;=0, H21&lt;0)),'[2]NonRes - Report'!$I$9,IF(AND($B21="1 1/2-inch", NOT(H21=""),OR(H21&gt;=0, H21&lt;0)),'[2]NonRes - Report'!$J$9,IF(AND($B21="2-inch", NOT(H21=""),OR(H21&gt;=0, H21&lt;0)),'[2]NonRes - Report'!$K$9,IF(AND($B21="3-inch", NOT(H21=""),OR(H21&gt;=0, H21&lt;0)),'[2]NonRes - Report'!$L$9,IF(AND($B21="4-inch", NOT(H21=""),OR(H21&gt;=0, H21&lt;0)),'[2]NonRes - Report'!$M$9,IF(AND($B21="6-inch", NOT(H21=""),OR(H21&gt;=0, H21&lt;0)),'[2]NonRes - Report'!$N$9, 0)))))))</f>
        <v>86.625</v>
      </c>
      <c r="U21" s="40">
        <f>IF(AND($B21="3/4-inch", NOT(I21=""),OR(I21&gt;=0, I21&lt;0)),'[2]NonRes - Report'!$E$9,IF(AND($B21="1-inch", NOT(I21=""),OR(I21&gt;=0, I21&lt;0)),'[2]NonRes - Report'!$I$9,IF(AND($B21="1 1/2-inch", NOT(I21=""),OR(I21&gt;=0, I21&lt;0)),'[2]NonRes - Report'!$J$9,IF(AND($B21="2-inch", NOT(I21=""),OR(I21&gt;=0, I21&lt;0)),'[2]NonRes - Report'!$K$9,IF(AND($B21="3-inch", NOT(I21=""),OR(I21&gt;=0, I21&lt;0)),'[2]NonRes - Report'!$L$9,IF(AND($B21="4-inch", NOT(I21=""),OR(I21&gt;=0, I21&lt;0)),'[2]NonRes - Report'!$M$9,IF(AND($B21="6-inch", NOT(I21=""),OR(I21&gt;=0, I21&lt;0)),'[2]NonRes - Report'!$N$9, 0)))))))</f>
        <v>86.625</v>
      </c>
      <c r="V21" s="40">
        <f>IF(AND($B21="3/4-inch", NOT(J21=""),OR(J21&gt;=0, J21&lt;0)),'[2]NonRes - Report'!$E$9,IF(AND($B21="1-inch", NOT(J21=""),OR(J21&gt;=0, J21&lt;0)),'[2]NonRes - Report'!$I$9,IF(AND($B21="1 1/2-inch", NOT(J21=""),OR(J21&gt;=0, J21&lt;0)),'[2]NonRes - Report'!$J$9,IF(AND($B21="2-inch", NOT(J21=""),OR(J21&gt;=0, J21&lt;0)),'[2]NonRes - Report'!$K$9,IF(AND($B21="3-inch", NOT(J21=""),OR(J21&gt;=0, J21&lt;0)),'[2]NonRes - Report'!$L$9,IF(AND($B21="4-inch", NOT(J21=""),OR(J21&gt;=0, J21&lt;0)),'[2]NonRes - Report'!$M$9,IF(AND($B21="6-inch", NOT(J21=""),OR(J21&gt;=0, J21&lt;0)),'[2]NonRes - Report'!$N$9, 0)))))))</f>
        <v>86.625</v>
      </c>
      <c r="W21" s="40">
        <f>IF(AND($B21="3/4-inch", NOT(K21=""),OR(K21&gt;=0, K21&lt;0)),'[2]NonRes - Report'!$E$9,IF(AND($B21="1-inch", NOT(K21=""),OR(K21&gt;=0, K21&lt;0)),'[2]NonRes - Report'!$I$9,IF(AND($B21="1 1/2-inch", NOT(K21=""),OR(K21&gt;=0, K21&lt;0)),'[2]NonRes - Report'!$J$9,IF(AND($B21="2-inch", NOT(K21=""),OR(K21&gt;=0, K21&lt;0)),'[2]NonRes - Report'!$K$9,IF(AND($B21="3-inch", NOT(K21=""),OR(K21&gt;=0, K21&lt;0)),'[2]NonRes - Report'!$L$9,IF(AND($B21="4-inch", NOT(K21=""),OR(K21&gt;=0, K21&lt;0)),'[2]NonRes - Report'!$M$9,IF(AND($B21="6-inch", NOT(K21=""),OR(K21&gt;=0, K21&lt;0)),'[2]NonRes - Report'!$N$9, 0)))))))</f>
        <v>86.625</v>
      </c>
      <c r="X21" s="40">
        <f>IF(AND($B21="3/4-inch", NOT(L21=""),OR(L21&gt;=0, L21&lt;0)),'[2]NonRes - Report'!$E$9,IF(AND($B21="1-inch", NOT(L21=""),OR(L21&gt;=0, L21&lt;0)),'[2]NonRes - Report'!$I$9,IF(AND($B21="1 1/2-inch", NOT(L21=""),OR(L21&gt;=0, L21&lt;0)),'[2]NonRes - Report'!$J$9,IF(AND($B21="2-inch", NOT(L21=""),OR(L21&gt;=0, L21&lt;0)),'[2]NonRes - Report'!$K$9,IF(AND($B21="3-inch", NOT(L21=""),OR(L21&gt;=0, L21&lt;0)),'[2]NonRes - Report'!$L$9,IF(AND($B21="4-inch", NOT(L21=""),OR(L21&gt;=0, L21&lt;0)),'[2]NonRes - Report'!$M$9,IF(AND($B21="6-inch", NOT(L21=""),OR(L21&gt;=0, L21&lt;0)),'[2]NonRes - Report'!$N$9, 0)))))))</f>
        <v>86.625</v>
      </c>
      <c r="Y21" s="40">
        <f>IF(AND($B21="3/4-inch", NOT(M21=""),OR(M21&gt;=0, M21&lt;0)),'[2]NonRes - Report'!$E$9,IF(AND($B21="1-inch", NOT(M21=""),OR(M21&gt;=0, M21&lt;0)),'[2]NonRes - Report'!$I$9,IF(AND($B21="1 1/2-inch", NOT(M21=""),OR(M21&gt;=0, M21&lt;0)),'[2]NonRes - Report'!$J$9,IF(AND($B21="2-inch", NOT(M21=""),OR(M21&gt;=0, M21&lt;0)),'[2]NonRes - Report'!$K$9,IF(AND($B21="3-inch", NOT(M21=""),OR(M21&gt;=0, M21&lt;0)),'[2]NonRes - Report'!$L$9,IF(AND($B21="4-inch", NOT(M21=""),OR(M21&gt;=0, M21&lt;0)),'[2]NonRes - Report'!$M$9,IF(AND($B21="6-inch", NOT(M21=""),OR(M21&gt;=0, M21&lt;0)),'[2]NonRes - Report'!$N$9, 0)))))))</f>
        <v>86.625</v>
      </c>
      <c r="Z21" s="40">
        <f>IF(AND($B21="3/4-inch", NOT(N21=""),OR(N21&gt;=0, N21&lt;0)),'[2]NonRes - Report'!$E$9,IF(AND($B21="1-inch", NOT(N21=""),OR(N21&gt;=0, N21&lt;0)),'[2]NonRes - Report'!$I$9,IF(AND($B21="1 1/2-inch", NOT(N21=""),OR(N21&gt;=0, N21&lt;0)),'[2]NonRes - Report'!$J$9,IF(AND($B21="2-inch", NOT(N21=""),OR(N21&gt;=0, N21&lt;0)),'[2]NonRes - Report'!$K$9,IF(AND($B21="3-inch", NOT(N21=""),OR(N21&gt;=0, N21&lt;0)),'[2]NonRes - Report'!$L$9,IF(AND($B21="4-inch", NOT(N21=""),OR(N21&gt;=0, N21&lt;0)),'[2]NonRes - Report'!$M$9,IF(AND($B21="6-inch", NOT(N21=""),OR(N21&gt;=0, N21&lt;0)),'[2]NonRes - Report'!$N$9, 0)))))))</f>
        <v>86.625</v>
      </c>
      <c r="AA21" s="40">
        <f>IF(AND($B21="3/4-inch", NOT(O21=""),OR(O21&gt;=0, O21&lt;0)),'[2]NonRes - Report'!$E$9,IF(AND($B21="1-inch", NOT(O21=""),OR(O21&gt;=0, O21&lt;0)),'[2]NonRes - Report'!$I$9,IF(AND($B21="1 1/2-inch", NOT(O21=""),OR(O21&gt;=0, O21&lt;0)),'[2]NonRes - Report'!$J$9,IF(AND($B21="2-inch", NOT(O21=""),OR(O21&gt;=0, O21&lt;0)),'[2]NonRes - Report'!$K$9,IF(AND($B21="3-inch", NOT(O21=""),OR(O21&gt;=0, O21&lt;0)),'[2]NonRes - Report'!$L$9,IF(AND($B21="4-inch", NOT(O21=""),OR(O21&gt;=0, O21&lt;0)),'[2]NonRes - Report'!$M$9,IF(AND($B21="6-inch", NOT(O21=""),OR(O21&gt;=0, O21&lt;0)),'[2]NonRes - Report'!$N$9, 0)))))))</f>
        <v>86.625</v>
      </c>
      <c r="AB21" s="40">
        <f>IF(AND($B21="3/4-inch", NOT(P21=""),OR(P21&gt;=0, P21&lt;0)),'[2]NonRes - Report'!$E$9,IF(AND($B21="1-inch", NOT(P21=""),OR(P21&gt;=0, P21&lt;0)),'[2]NonRes - Report'!$I$9,IF(AND($B21="1 1/2-inch", NOT(P21=""),OR(P21&gt;=0, P21&lt;0)),'[2]NonRes - Report'!$J$9,IF(AND($B21="2-inch", NOT(P21=""),OR(P21&gt;=0, P21&lt;0)),'[2]NonRes - Report'!$K$9,IF(AND($B21="3-inch", NOT(P21=""),OR(P21&gt;=0, P21&lt;0)),'[2]NonRes - Report'!$L$9,IF(AND($B21="4-inch", NOT(P21=""),OR(P21&gt;=0, P21&lt;0)),'[2]NonRes - Report'!$M$9,IF(AND($B21="6-inch", NOT(P21=""),OR(P21&gt;=0, P21&lt;0)),'[2]NonRes - Report'!$N$9, 0)))))))</f>
        <v>86.625</v>
      </c>
      <c r="AC21" s="41">
        <f>IF(AND($B21="3/4-inch", NOT(Q21=""),OR(Q21&gt;=0, Q21&lt;0)),'[2]NonRes - Report'!$E$9,IF(AND($B21="1-inch", NOT(Q21=""),OR(Q21&gt;=0, Q21&lt;0)),'[2]NonRes - Report'!$I$9,IF(AND($B21="1 1/2-inch", NOT(Q21=""),OR(Q21&gt;=0, Q21&lt;0)),'[2]NonRes - Report'!$J$9,IF(AND($B21="2-inch", NOT(Q21=""),OR(Q21&gt;=0, Q21&lt;0)),'[2]NonRes - Report'!$K$9,IF(AND($B21="3-inch", NOT(Q21=""),OR(Q21&gt;=0, Q21&lt;0)),'[2]NonRes - Report'!$L$9,IF(AND($B21="4-inch", NOT(Q21=""),OR(Q21&gt;=0, Q21&lt;0)),'[2]NonRes - Report'!$M$9,IF(AND($B21="6-inch", NOT(Q21=""),OR(Q21&gt;=0, Q21&lt;0)),'[2]NonRes - Report'!$N$9, 0)))))))</f>
        <v>86.625</v>
      </c>
      <c r="AD21" s="38">
        <f>IF(AND($B21="3/4-inch",DJ21&gt;'[2]NonRes - Report'!$G$10),'[2]NonRes - Report'!$G$10,IF(AND($B21="3/4-inch",ABS(DJ21)&gt;'[2]NonRes - Report'!$G$10),-'[2]NonRes - Report'!$G$10,IF(AND($B21="1-inch",DJ21&gt;'[2]NonRes - Report'!$I$10),'[2]NonRes - Report'!$I$10,IF(AND($B21="1-inch",ABS(DJ21)&gt;'[2]NonRes - Report'!$I$10),-'[2]NonRes - Report'!$I$10,IF(AND($B21="1 1/2-inch",DJ21&gt;'[2]NonRes - Report'!$J$10),'[2]NonRes - Report'!$J$10,IF(AND($B21="1 1/2-inch",ABS(DJ21)&gt;'[2]NonRes - Report'!$J$10),-'[2]NonRes - Report'!$J$10,IF(AND($B21="2-inch",DJ21&gt;'[2]NonRes - Report'!$K$10),'[2]NonRes - Report'!$K$10,IF(AND($B21="2-inch",ABS(DJ21)&gt;'[2]NonRes - Report'!$K$10),-'[2]NonRes - Report'!$K$10,IF(AND($B21="3-inch",DJ21&gt;'[2]NonRes - Report'!$L$10),'[2]NonRes - Report'!$L$10,IF(AND($B21="3-inch",ABS(DJ21)&gt;'[2]NonRes - Report'!$L$10),-'[2]NonRes - Report'!$L$10,IF(AND($B21="4-inch",DJ21&gt;'[2]NonRes - Report'!$M$10),'[2]NonRes - Report'!$M$10,IF(AND($B21="4-inch",ABS(DJ21)&gt;'[2]NonRes - Report'!$M$10),-'[2]NonRes - Report'!$M$10,IF(AND($B21="6-inch",DJ21&gt;'[2]NonRes - Report'!$N$10),'[2]NonRes - Report'!$N$10,IF(AND($B21="6-inch",ABS(DJ21)&gt;'[2]NonRes - Report'!$N$10),-'[2]NonRes - Report'!$N$10,IF(DJ21&lt;0,-DJ21,DJ21)))))))))))))))</f>
        <v>3600</v>
      </c>
      <c r="AE21" s="38">
        <f>IF(AND($B21="3/4-inch",DK21&gt;'[2]NonRes - Report'!$G$10),'[2]NonRes - Report'!$G$10,IF(AND($B21="3/4-inch",ABS(DK21)&gt;'[2]NonRes - Report'!$G$10),-'[2]NonRes - Report'!$G$10,IF(AND($B21="1-inch",DK21&gt;'[2]NonRes - Report'!$I$10),'[2]NonRes - Report'!$I$10,IF(AND($B21="1-inch",ABS(DK21)&gt;'[2]NonRes - Report'!$I$10),-'[2]NonRes - Report'!$I$10,IF(AND($B21="1 1/2-inch",DK21&gt;'[2]NonRes - Report'!$J$10),'[2]NonRes - Report'!$J$10,IF(AND($B21="1 1/2-inch",ABS(DK21)&gt;'[2]NonRes - Report'!$J$10),-'[2]NonRes - Report'!$J$10,IF(AND($B21="2-inch",DK21&gt;'[2]NonRes - Report'!$K$10),'[2]NonRes - Report'!$K$10,IF(AND($B21="2-inch",ABS(DK21)&gt;'[2]NonRes - Report'!$K$10),-'[2]NonRes - Report'!$K$10,IF(AND($B21="3-inch",DK21&gt;'[2]NonRes - Report'!$L$10),'[2]NonRes - Report'!$L$10,IF(AND($B21="3-inch",ABS(DK21)&gt;'[2]NonRes - Report'!$L$10),-'[2]NonRes - Report'!$L$10,IF(AND($B21="4-inch",DK21&gt;'[2]NonRes - Report'!$M$10),'[2]NonRes - Report'!$M$10,IF(AND($B21="4-inch",ABS(DK21)&gt;'[2]NonRes - Report'!$M$10),-'[2]NonRes - Report'!$M$10,IF(AND($B21="6-inch",DK21&gt;'[2]NonRes - Report'!$N$10),'[2]NonRes - Report'!$N$10,IF(AND($B21="6-inch",ABS(DK21)&gt;'[2]NonRes - Report'!$N$10),-'[2]NonRes - Report'!$N$10,IF(DK21&lt;0,-DK21,DK21)))))))))))))))</f>
        <v>6000</v>
      </c>
      <c r="AF21" s="38">
        <f>IF(AND($B21="3/4-inch",DL21&gt;'[2]NonRes - Report'!$G$10),'[2]NonRes - Report'!$G$10,IF(AND($B21="3/4-inch",ABS(DL21)&gt;'[2]NonRes - Report'!$G$10),-'[2]NonRes - Report'!$G$10,IF(AND($B21="1-inch",DL21&gt;'[2]NonRes - Report'!$I$10),'[2]NonRes - Report'!$I$10,IF(AND($B21="1-inch",ABS(DL21)&gt;'[2]NonRes - Report'!$I$10),-'[2]NonRes - Report'!$I$10,IF(AND($B21="1 1/2-inch",DL21&gt;'[2]NonRes - Report'!$J$10),'[2]NonRes - Report'!$J$10,IF(AND($B21="1 1/2-inch",ABS(DL21)&gt;'[2]NonRes - Report'!$J$10),-'[2]NonRes - Report'!$J$10,IF(AND($B21="2-inch",DL21&gt;'[2]NonRes - Report'!$K$10),'[2]NonRes - Report'!$K$10,IF(AND($B21="2-inch",ABS(DL21)&gt;'[2]NonRes - Report'!$K$10),-'[2]NonRes - Report'!$K$10,IF(AND($B21="3-inch",DL21&gt;'[2]NonRes - Report'!$L$10),'[2]NonRes - Report'!$L$10,IF(AND($B21="3-inch",ABS(DL21)&gt;'[2]NonRes - Report'!$L$10),-'[2]NonRes - Report'!$L$10,IF(AND($B21="4-inch",DL21&gt;'[2]NonRes - Report'!$M$10),'[2]NonRes - Report'!$M$10,IF(AND($B21="4-inch",ABS(DL21)&gt;'[2]NonRes - Report'!$M$10),-'[2]NonRes - Report'!$M$10,IF(AND($B21="6-inch",DL21&gt;'[2]NonRes - Report'!$N$10),'[2]NonRes - Report'!$N$10,IF(AND($B21="6-inch",ABS(DL21)&gt;'[2]NonRes - Report'!$N$10),-'[2]NonRes - Report'!$N$10,IF(DL21&lt;0,-DL21,DL21)))))))))))))))</f>
        <v>6000</v>
      </c>
      <c r="AG21" s="38">
        <f>IF(AND($B21="3/4-inch",DM21&gt;'[2]NonRes - Report'!$G$10),'[2]NonRes - Report'!$G$10,IF(AND($B21="3/4-inch",ABS(DM21)&gt;'[2]NonRes - Report'!$G$10),-'[2]NonRes - Report'!$G$10,IF(AND($B21="1-inch",DM21&gt;'[2]NonRes - Report'!$I$10),'[2]NonRes - Report'!$I$10,IF(AND($B21="1-inch",ABS(DM21)&gt;'[2]NonRes - Report'!$I$10),-'[2]NonRes - Report'!$I$10,IF(AND($B21="1 1/2-inch",DM21&gt;'[2]NonRes - Report'!$J$10),'[2]NonRes - Report'!$J$10,IF(AND($B21="1 1/2-inch",ABS(DM21)&gt;'[2]NonRes - Report'!$J$10),-'[2]NonRes - Report'!$J$10,IF(AND($B21="2-inch",DM21&gt;'[2]NonRes - Report'!$K$10),'[2]NonRes - Report'!$K$10,IF(AND($B21="2-inch",ABS(DM21)&gt;'[2]NonRes - Report'!$K$10),-'[2]NonRes - Report'!$K$10,IF(AND($B21="3-inch",DM21&gt;'[2]NonRes - Report'!$L$10),'[2]NonRes - Report'!$L$10,IF(AND($B21="3-inch",ABS(DM21)&gt;'[2]NonRes - Report'!$L$10),-'[2]NonRes - Report'!$L$10,IF(AND($B21="4-inch",DM21&gt;'[2]NonRes - Report'!$M$10),'[2]NonRes - Report'!$M$10,IF(AND($B21="4-inch",ABS(DM21)&gt;'[2]NonRes - Report'!$M$10),-'[2]NonRes - Report'!$M$10,IF(AND($B21="6-inch",DM21&gt;'[2]NonRes - Report'!$N$10),'[2]NonRes - Report'!$N$10,IF(AND($B21="6-inch",ABS(DM21)&gt;'[2]NonRes - Report'!$N$10),-'[2]NonRes - Report'!$N$10,IF(DM21&lt;0,-DM21,DM21)))))))))))))))</f>
        <v>5500</v>
      </c>
      <c r="AH21" s="38">
        <f>IF(AND($B21="3/4-inch",DN21&gt;'[2]NonRes - Report'!$G$10),'[2]NonRes - Report'!$G$10,IF(AND($B21="3/4-inch",ABS(DN21)&gt;'[2]NonRes - Report'!$G$10),-'[2]NonRes - Report'!$G$10,IF(AND($B21="1-inch",DN21&gt;'[2]NonRes - Report'!$I$10),'[2]NonRes - Report'!$I$10,IF(AND($B21="1-inch",ABS(DN21)&gt;'[2]NonRes - Report'!$I$10),-'[2]NonRes - Report'!$I$10,IF(AND($B21="1 1/2-inch",DN21&gt;'[2]NonRes - Report'!$J$10),'[2]NonRes - Report'!$J$10,IF(AND($B21="1 1/2-inch",ABS(DN21)&gt;'[2]NonRes - Report'!$J$10),-'[2]NonRes - Report'!$J$10,IF(AND($B21="2-inch",DN21&gt;'[2]NonRes - Report'!$K$10),'[2]NonRes - Report'!$K$10,IF(AND($B21="2-inch",ABS(DN21)&gt;'[2]NonRes - Report'!$K$10),-'[2]NonRes - Report'!$K$10,IF(AND($B21="3-inch",DN21&gt;'[2]NonRes - Report'!$L$10),'[2]NonRes - Report'!$L$10,IF(AND($B21="3-inch",ABS(DN21)&gt;'[2]NonRes - Report'!$L$10),-'[2]NonRes - Report'!$L$10,IF(AND($B21="4-inch",DN21&gt;'[2]NonRes - Report'!$M$10),'[2]NonRes - Report'!$M$10,IF(AND($B21="4-inch",ABS(DN21)&gt;'[2]NonRes - Report'!$M$10),-'[2]NonRes - Report'!$M$10,IF(AND($B21="6-inch",DN21&gt;'[2]NonRes - Report'!$N$10),'[2]NonRes - Report'!$N$10,IF(AND($B21="6-inch",ABS(DN21)&gt;'[2]NonRes - Report'!$N$10),-'[2]NonRes - Report'!$N$10,IF(DN21&lt;0,-DN21,DN21)))))))))))))))</f>
        <v>6900</v>
      </c>
      <c r="AI21" s="38">
        <f>IF(AND($B21="3/4-inch",DO21&gt;'[2]NonRes - Report'!$G$10),'[2]NonRes - Report'!$G$10,IF(AND($B21="3/4-inch",ABS(DO21)&gt;'[2]NonRes - Report'!$G$10),-'[2]NonRes - Report'!$G$10,IF(AND($B21="1-inch",DO21&gt;'[2]NonRes - Report'!$I$10),'[2]NonRes - Report'!$I$10,IF(AND($B21="1-inch",ABS(DO21)&gt;'[2]NonRes - Report'!$I$10),-'[2]NonRes - Report'!$I$10,IF(AND($B21="1 1/2-inch",DO21&gt;'[2]NonRes - Report'!$J$10),'[2]NonRes - Report'!$J$10,IF(AND($B21="1 1/2-inch",ABS(DO21)&gt;'[2]NonRes - Report'!$J$10),-'[2]NonRes - Report'!$J$10,IF(AND($B21="2-inch",DO21&gt;'[2]NonRes - Report'!$K$10),'[2]NonRes - Report'!$K$10,IF(AND($B21="2-inch",ABS(DO21)&gt;'[2]NonRes - Report'!$K$10),-'[2]NonRes - Report'!$K$10,IF(AND($B21="3-inch",DO21&gt;'[2]NonRes - Report'!$L$10),'[2]NonRes - Report'!$L$10,IF(AND($B21="3-inch",ABS(DO21)&gt;'[2]NonRes - Report'!$L$10),-'[2]NonRes - Report'!$L$10,IF(AND($B21="4-inch",DO21&gt;'[2]NonRes - Report'!$M$10),'[2]NonRes - Report'!$M$10,IF(AND($B21="4-inch",ABS(DO21)&gt;'[2]NonRes - Report'!$M$10),-'[2]NonRes - Report'!$M$10,IF(AND($B21="6-inch",DO21&gt;'[2]NonRes - Report'!$N$10),'[2]NonRes - Report'!$N$10,IF(AND($B21="6-inch",ABS(DO21)&gt;'[2]NonRes - Report'!$N$10),-'[2]NonRes - Report'!$N$10,IF(DO21&lt;0,-DO21,DO21)))))))))))))))</f>
        <v>8500</v>
      </c>
      <c r="AJ21" s="38">
        <f>IF(AND($B21="3/4-inch",DP21&gt;'[2]NonRes - Report'!$G$10),'[2]NonRes - Report'!$G$10,IF(AND($B21="3/4-inch",ABS(DP21)&gt;'[2]NonRes - Report'!$G$10),-'[2]NonRes - Report'!$G$10,IF(AND($B21="1-inch",DP21&gt;'[2]NonRes - Report'!$I$10),'[2]NonRes - Report'!$I$10,IF(AND($B21="1-inch",ABS(DP21)&gt;'[2]NonRes - Report'!$I$10),-'[2]NonRes - Report'!$I$10,IF(AND($B21="1 1/2-inch",DP21&gt;'[2]NonRes - Report'!$J$10),'[2]NonRes - Report'!$J$10,IF(AND($B21="1 1/2-inch",ABS(DP21)&gt;'[2]NonRes - Report'!$J$10),-'[2]NonRes - Report'!$J$10,IF(AND($B21="2-inch",DP21&gt;'[2]NonRes - Report'!$K$10),'[2]NonRes - Report'!$K$10,IF(AND($B21="2-inch",ABS(DP21)&gt;'[2]NonRes - Report'!$K$10),-'[2]NonRes - Report'!$K$10,IF(AND($B21="3-inch",DP21&gt;'[2]NonRes - Report'!$L$10),'[2]NonRes - Report'!$L$10,IF(AND($B21="3-inch",ABS(DP21)&gt;'[2]NonRes - Report'!$L$10),-'[2]NonRes - Report'!$L$10,IF(AND($B21="4-inch",DP21&gt;'[2]NonRes - Report'!$M$10),'[2]NonRes - Report'!$M$10,IF(AND($B21="4-inch",ABS(DP21)&gt;'[2]NonRes - Report'!$M$10),-'[2]NonRes - Report'!$M$10,IF(AND($B21="6-inch",DP21&gt;'[2]NonRes - Report'!$N$10),'[2]NonRes - Report'!$N$10,IF(AND($B21="6-inch",ABS(DP21)&gt;'[2]NonRes - Report'!$N$10),-'[2]NonRes - Report'!$N$10,IF(DP21&lt;0,-DP21,DP21)))))))))))))))</f>
        <v>5600</v>
      </c>
      <c r="AK21" s="38">
        <f>IF(AND($B21="3/4-inch",DQ21&gt;'[2]NonRes - Report'!$G$10),'[2]NonRes - Report'!$G$10,IF(AND($B21="3/4-inch",ABS(DQ21)&gt;'[2]NonRes - Report'!$G$10),-'[2]NonRes - Report'!$G$10,IF(AND($B21="1-inch",DQ21&gt;'[2]NonRes - Report'!$I$10),'[2]NonRes - Report'!$I$10,IF(AND($B21="1-inch",ABS(DQ21)&gt;'[2]NonRes - Report'!$I$10),-'[2]NonRes - Report'!$I$10,IF(AND($B21="1 1/2-inch",DQ21&gt;'[2]NonRes - Report'!$J$10),'[2]NonRes - Report'!$J$10,IF(AND($B21="1 1/2-inch",ABS(DQ21)&gt;'[2]NonRes - Report'!$J$10),-'[2]NonRes - Report'!$J$10,IF(AND($B21="2-inch",DQ21&gt;'[2]NonRes - Report'!$K$10),'[2]NonRes - Report'!$K$10,IF(AND($B21="2-inch",ABS(DQ21)&gt;'[2]NonRes - Report'!$K$10),-'[2]NonRes - Report'!$K$10,IF(AND($B21="3-inch",DQ21&gt;'[2]NonRes - Report'!$L$10),'[2]NonRes - Report'!$L$10,IF(AND($B21="3-inch",ABS(DQ21)&gt;'[2]NonRes - Report'!$L$10),-'[2]NonRes - Report'!$L$10,IF(AND($B21="4-inch",DQ21&gt;'[2]NonRes - Report'!$M$10),'[2]NonRes - Report'!$M$10,IF(AND($B21="4-inch",ABS(DQ21)&gt;'[2]NonRes - Report'!$M$10),-'[2]NonRes - Report'!$M$10,IF(AND($B21="6-inch",DQ21&gt;'[2]NonRes - Report'!$N$10),'[2]NonRes - Report'!$N$10,IF(AND($B21="6-inch",ABS(DQ21)&gt;'[2]NonRes - Report'!$N$10),-'[2]NonRes - Report'!$N$10,IF(DQ21&lt;0,-DQ21,DQ21)))))))))))))))</f>
        <v>9000</v>
      </c>
      <c r="AL21" s="38">
        <f>IF(AND($B21="3/4-inch",DR21&gt;'[2]NonRes - Report'!$G$10),'[2]NonRes - Report'!$G$10,IF(AND($B21="3/4-inch",ABS(DR21)&gt;'[2]NonRes - Report'!$G$10),-'[2]NonRes - Report'!$G$10,IF(AND($B21="1-inch",DR21&gt;'[2]NonRes - Report'!$I$10),'[2]NonRes - Report'!$I$10,IF(AND($B21="1-inch",ABS(DR21)&gt;'[2]NonRes - Report'!$I$10),-'[2]NonRes - Report'!$I$10,IF(AND($B21="1 1/2-inch",DR21&gt;'[2]NonRes - Report'!$J$10),'[2]NonRes - Report'!$J$10,IF(AND($B21="1 1/2-inch",ABS(DR21)&gt;'[2]NonRes - Report'!$J$10),-'[2]NonRes - Report'!$J$10,IF(AND($B21="2-inch",DR21&gt;'[2]NonRes - Report'!$K$10),'[2]NonRes - Report'!$K$10,IF(AND($B21="2-inch",ABS(DR21)&gt;'[2]NonRes - Report'!$K$10),-'[2]NonRes - Report'!$K$10,IF(AND($B21="3-inch",DR21&gt;'[2]NonRes - Report'!$L$10),'[2]NonRes - Report'!$L$10,IF(AND($B21="3-inch",ABS(DR21)&gt;'[2]NonRes - Report'!$L$10),-'[2]NonRes - Report'!$L$10,IF(AND($B21="4-inch",DR21&gt;'[2]NonRes - Report'!$M$10),'[2]NonRes - Report'!$M$10,IF(AND($B21="4-inch",ABS(DR21)&gt;'[2]NonRes - Report'!$M$10),-'[2]NonRes - Report'!$M$10,IF(AND($B21="6-inch",DR21&gt;'[2]NonRes - Report'!$N$10),'[2]NonRes - Report'!$N$10,IF(AND($B21="6-inch",ABS(DR21)&gt;'[2]NonRes - Report'!$N$10),-'[2]NonRes - Report'!$N$10,IF(DR21&lt;0,-DR21,DR21)))))))))))))))</f>
        <v>7700</v>
      </c>
      <c r="AM21" s="38">
        <f>IF(AND($B21="3/4-inch",DS21&gt;'[2]NonRes - Report'!$G$10),'[2]NonRes - Report'!$G$10,IF(AND($B21="3/4-inch",ABS(DS21)&gt;'[2]NonRes - Report'!$G$10),-'[2]NonRes - Report'!$G$10,IF(AND($B21="1-inch",DS21&gt;'[2]NonRes - Report'!$I$10),'[2]NonRes - Report'!$I$10,IF(AND($B21="1-inch",ABS(DS21)&gt;'[2]NonRes - Report'!$I$10),-'[2]NonRes - Report'!$I$10,IF(AND($B21="1 1/2-inch",DS21&gt;'[2]NonRes - Report'!$J$10),'[2]NonRes - Report'!$J$10,IF(AND($B21="1 1/2-inch",ABS(DS21)&gt;'[2]NonRes - Report'!$J$10),-'[2]NonRes - Report'!$J$10,IF(AND($B21="2-inch",DS21&gt;'[2]NonRes - Report'!$K$10),'[2]NonRes - Report'!$K$10,IF(AND($B21="2-inch",ABS(DS21)&gt;'[2]NonRes - Report'!$K$10),-'[2]NonRes - Report'!$K$10,IF(AND($B21="3-inch",DS21&gt;'[2]NonRes - Report'!$L$10),'[2]NonRes - Report'!$L$10,IF(AND($B21="3-inch",ABS(DS21)&gt;'[2]NonRes - Report'!$L$10),-'[2]NonRes - Report'!$L$10,IF(AND($B21="4-inch",DS21&gt;'[2]NonRes - Report'!$M$10),'[2]NonRes - Report'!$M$10,IF(AND($B21="4-inch",ABS(DS21)&gt;'[2]NonRes - Report'!$M$10),-'[2]NonRes - Report'!$M$10,IF(AND($B21="6-inch",DS21&gt;'[2]NonRes - Report'!$N$10),'[2]NonRes - Report'!$N$10,IF(AND($B21="6-inch",ABS(DS21)&gt;'[2]NonRes - Report'!$N$10),-'[2]NonRes - Report'!$N$10,IF(DS21&lt;0,-DS21,DS21)))))))))))))))</f>
        <v>9000</v>
      </c>
      <c r="AN21" s="38">
        <f>IF(AND($B21="3/4-inch",DT21&gt;'[2]NonRes - Report'!$G$10),'[2]NonRes - Report'!$G$10,IF(AND($B21="3/4-inch",ABS(DT21)&gt;'[2]NonRes - Report'!$G$10),-'[2]NonRes - Report'!$G$10,IF(AND($B21="1-inch",DT21&gt;'[2]NonRes - Report'!$I$10),'[2]NonRes - Report'!$I$10,IF(AND($B21="1-inch",ABS(DT21)&gt;'[2]NonRes - Report'!$I$10),-'[2]NonRes - Report'!$I$10,IF(AND($B21="1 1/2-inch",DT21&gt;'[2]NonRes - Report'!$J$10),'[2]NonRes - Report'!$J$10,IF(AND($B21="1 1/2-inch",ABS(DT21)&gt;'[2]NonRes - Report'!$J$10),-'[2]NonRes - Report'!$J$10,IF(AND($B21="2-inch",DT21&gt;'[2]NonRes - Report'!$K$10),'[2]NonRes - Report'!$K$10,IF(AND($B21="2-inch",ABS(DT21)&gt;'[2]NonRes - Report'!$K$10),-'[2]NonRes - Report'!$K$10,IF(AND($B21="3-inch",DT21&gt;'[2]NonRes - Report'!$L$10),'[2]NonRes - Report'!$L$10,IF(AND($B21="3-inch",ABS(DT21)&gt;'[2]NonRes - Report'!$L$10),-'[2]NonRes - Report'!$L$10,IF(AND($B21="4-inch",DT21&gt;'[2]NonRes - Report'!$M$10),'[2]NonRes - Report'!$M$10,IF(AND($B21="4-inch",ABS(DT21)&gt;'[2]NonRes - Report'!$M$10),-'[2]NonRes - Report'!$M$10,IF(AND($B21="6-inch",DT21&gt;'[2]NonRes - Report'!$N$10),'[2]NonRes - Report'!$N$10,IF(AND($B21="6-inch",ABS(DT21)&gt;'[2]NonRes - Report'!$N$10),-'[2]NonRes - Report'!$N$10,IF(DT21&lt;0,-DT21,DT21)))))))))))))))</f>
        <v>7500</v>
      </c>
      <c r="AO21" s="39">
        <f>IF(AND($B21="3/4-inch",DU21&gt;'[2]NonRes - Report'!$G$10),'[2]NonRes - Report'!$G$10,IF(AND($B21="3/4-inch",ABS(DU21)&gt;'[2]NonRes - Report'!$G$10),-'[2]NonRes - Report'!$G$10,IF(AND($B21="1-inch",DU21&gt;'[2]NonRes - Report'!$I$10),'[2]NonRes - Report'!$I$10,IF(AND($B21="1-inch",ABS(DU21)&gt;'[2]NonRes - Report'!$I$10),-'[2]NonRes - Report'!$I$10,IF(AND($B21="1 1/2-inch",DU21&gt;'[2]NonRes - Report'!$J$10),'[2]NonRes - Report'!$J$10,IF(AND($B21="1 1/2-inch",ABS(DU21)&gt;'[2]NonRes - Report'!$J$10),-'[2]NonRes - Report'!$J$10,IF(AND($B21="2-inch",DU21&gt;'[2]NonRes - Report'!$K$10),'[2]NonRes - Report'!$K$10,IF(AND($B21="2-inch",ABS(DU21)&gt;'[2]NonRes - Report'!$K$10),-'[2]NonRes - Report'!$K$10,IF(AND($B21="3-inch",DU21&gt;'[2]NonRes - Report'!$L$10),'[2]NonRes - Report'!$L$10,IF(AND($B21="3-inch",ABS(DU21)&gt;'[2]NonRes - Report'!$L$10),-'[2]NonRes - Report'!$L$10,IF(AND($B21="4-inch",DU21&gt;'[2]NonRes - Report'!$M$10),'[2]NonRes - Report'!$M$10,IF(AND($B21="4-inch",ABS(DU21)&gt;'[2]NonRes - Report'!$M$10),-'[2]NonRes - Report'!$M$10,IF(AND($B21="6-inch",DU21&gt;'[2]NonRes - Report'!$N$10),'[2]NonRes - Report'!$N$10,IF(AND($B21="6-inch",ABS(DU21)&gt;'[2]NonRes - Report'!$N$10),-'[2]NonRes - Report'!$N$10,IF(DU21&lt;0,-DU21,DU21)))))))))))))))</f>
        <v>5400</v>
      </c>
      <c r="AP21" s="40">
        <f>IF(AND($B21="3/4-inch",DJ21&gt;'[2]NonRes - Report'!$G$10),('[2]NonRes - Report'!$G$10/'[2]NonRes - Report'!$I$22*'[2]NonRes - Report'!$E$10),IF(AND($B21="1-inch",DJ21&gt;'[2]NonRes - Report'!$I$10),('[2]NonRes - Report'!$I$10/'[2]NonRes - Report'!$I$22*'[2]NonRes - Report'!$E$10),IF(AND($B21="1 1/2-inch",DJ21&gt;'[2]NonRes - Report'!$J$10),('[2]NonRes - Report'!$J$10/'[2]NonRes - Report'!$I$22*'[2]NonRes - Report'!$E$10),IF(AND($B21="2-inch",DJ21&gt;'[2]NonRes - Report'!$K$10),('[2]NonRes - Report'!$K$10/'[2]NonRes - Report'!$I$22*'[2]NonRes - Report'!$E$10),IF(AND($B21="3-inch",DJ21&gt;'[2]NonRes - Report'!$L$10),('[2]NonRes - Report'!$L$10/'[2]NonRes - Report'!$I$22*'[2]NonRes - Report'!$E$10),IF(AND($B21="4-inch",DJ21&gt;'[2]NonRes - Report'!$M$10),('[2]NonRes - Report'!$M$10/'[2]NonRes - Report'!$I$22*'[2]NonRes - Report'!$E$10),IF(AND($B21="6-inch",DJ21&gt;'[2]NonRes - Report'!$N$10),('[2]NonRes - Report'!$N$10/'[2]NonRes - Report'!$I$22*'[2]NonRes - Report'!$E$10),AD21/'[2]NonRes - Report'!$I$22*'[2]NonRes - Report'!$E$10)))))))</f>
        <v>30.599999999999998</v>
      </c>
      <c r="AQ21" s="40">
        <f>IF(AND($B21="3/4-inch",DK21&gt;'[2]NonRes - Report'!$G$10),('[2]NonRes - Report'!$G$10/'[2]NonRes - Report'!$I$22*'[2]NonRes - Report'!$E$10),IF(AND($B21="1-inch",DK21&gt;'[2]NonRes - Report'!$I$10),('[2]NonRes - Report'!$I$10/'[2]NonRes - Report'!$I$22*'[2]NonRes - Report'!$E$10),IF(AND($B21="1 1/2-inch",DK21&gt;'[2]NonRes - Report'!$J$10),('[2]NonRes - Report'!$J$10/'[2]NonRes - Report'!$I$22*'[2]NonRes - Report'!$E$10),IF(AND($B21="2-inch",DK21&gt;'[2]NonRes - Report'!$K$10),('[2]NonRes - Report'!$K$10/'[2]NonRes - Report'!$I$22*'[2]NonRes - Report'!$E$10),IF(AND($B21="3-inch",DK21&gt;'[2]NonRes - Report'!$L$10),('[2]NonRes - Report'!$L$10/'[2]NonRes - Report'!$I$22*'[2]NonRes - Report'!$E$10),IF(AND($B21="4-inch",DK21&gt;'[2]NonRes - Report'!$M$10),('[2]NonRes - Report'!$M$10/'[2]NonRes - Report'!$I$22*'[2]NonRes - Report'!$E$10),IF(AND($B21="6-inch",DK21&gt;'[2]NonRes - Report'!$N$10),('[2]NonRes - Report'!$N$10/'[2]NonRes - Report'!$I$22*'[2]NonRes - Report'!$E$10),AE21/'[2]NonRes - Report'!$I$22*'[2]NonRes - Report'!$E$10)))))))</f>
        <v>51</v>
      </c>
      <c r="AR21" s="40">
        <f>IF(AND($B21="3/4-inch",DL21&gt;'[2]NonRes - Report'!$G$10),('[2]NonRes - Report'!$G$10/'[2]NonRes - Report'!$I$22*'[2]NonRes - Report'!$E$10),IF(AND($B21="1-inch",DL21&gt;'[2]NonRes - Report'!$I$10),('[2]NonRes - Report'!$I$10/'[2]NonRes - Report'!$I$22*'[2]NonRes - Report'!$E$10),IF(AND($B21="1 1/2-inch",DL21&gt;'[2]NonRes - Report'!$J$10),('[2]NonRes - Report'!$J$10/'[2]NonRes - Report'!$I$22*'[2]NonRes - Report'!$E$10),IF(AND($B21="2-inch",DL21&gt;'[2]NonRes - Report'!$K$10),('[2]NonRes - Report'!$K$10/'[2]NonRes - Report'!$I$22*'[2]NonRes - Report'!$E$10),IF(AND($B21="3-inch",DL21&gt;'[2]NonRes - Report'!$L$10),('[2]NonRes - Report'!$L$10/'[2]NonRes - Report'!$I$22*'[2]NonRes - Report'!$E$10),IF(AND($B21="4-inch",DL21&gt;'[2]NonRes - Report'!$M$10),('[2]NonRes - Report'!$M$10/'[2]NonRes - Report'!$I$22*'[2]NonRes - Report'!$E$10),IF(AND($B21="6-inch",DL21&gt;'[2]NonRes - Report'!$N$10),('[2]NonRes - Report'!$N$10/'[2]NonRes - Report'!$I$22*'[2]NonRes - Report'!$E$10),AF21/'[2]NonRes - Report'!$I$22*'[2]NonRes - Report'!$E$10)))))))</f>
        <v>51</v>
      </c>
      <c r="AS21" s="40">
        <f>IF(AND($B21="3/4-inch",DM21&gt;'[2]NonRes - Report'!$G$10),('[2]NonRes - Report'!$G$10/'[2]NonRes - Report'!$I$22*'[2]NonRes - Report'!$E$10),IF(AND($B21="1-inch",DM21&gt;'[2]NonRes - Report'!$I$10),('[2]NonRes - Report'!$I$10/'[2]NonRes - Report'!$I$22*'[2]NonRes - Report'!$E$10),IF(AND($B21="1 1/2-inch",DM21&gt;'[2]NonRes - Report'!$J$10),('[2]NonRes - Report'!$J$10/'[2]NonRes - Report'!$I$22*'[2]NonRes - Report'!$E$10),IF(AND($B21="2-inch",DM21&gt;'[2]NonRes - Report'!$K$10),('[2]NonRes - Report'!$K$10/'[2]NonRes - Report'!$I$22*'[2]NonRes - Report'!$E$10),IF(AND($B21="3-inch",DM21&gt;'[2]NonRes - Report'!$L$10),('[2]NonRes - Report'!$L$10/'[2]NonRes - Report'!$I$22*'[2]NonRes - Report'!$E$10),IF(AND($B21="4-inch",DM21&gt;'[2]NonRes - Report'!$M$10),('[2]NonRes - Report'!$M$10/'[2]NonRes - Report'!$I$22*'[2]NonRes - Report'!$E$10),IF(AND($B21="6-inch",DM21&gt;'[2]NonRes - Report'!$N$10),('[2]NonRes - Report'!$N$10/'[2]NonRes - Report'!$I$22*'[2]NonRes - Report'!$E$10),AG21/'[2]NonRes - Report'!$I$22*'[2]NonRes - Report'!$E$10)))))))</f>
        <v>46.75</v>
      </c>
      <c r="AT21" s="40">
        <f>IF(AND($B21="3/4-inch",DN21&gt;'[2]NonRes - Report'!$G$10),('[2]NonRes - Report'!$G$10/'[2]NonRes - Report'!$I$22*'[2]NonRes - Report'!$E$10),IF(AND($B21="1-inch",DN21&gt;'[2]NonRes - Report'!$I$10),('[2]NonRes - Report'!$I$10/'[2]NonRes - Report'!$I$22*'[2]NonRes - Report'!$E$10),IF(AND($B21="1 1/2-inch",DN21&gt;'[2]NonRes - Report'!$J$10),('[2]NonRes - Report'!$J$10/'[2]NonRes - Report'!$I$22*'[2]NonRes - Report'!$E$10),IF(AND($B21="2-inch",DN21&gt;'[2]NonRes - Report'!$K$10),('[2]NonRes - Report'!$K$10/'[2]NonRes - Report'!$I$22*'[2]NonRes - Report'!$E$10),IF(AND($B21="3-inch",DN21&gt;'[2]NonRes - Report'!$L$10),('[2]NonRes - Report'!$L$10/'[2]NonRes - Report'!$I$22*'[2]NonRes - Report'!$E$10),IF(AND($B21="4-inch",DN21&gt;'[2]NonRes - Report'!$M$10),('[2]NonRes - Report'!$M$10/'[2]NonRes - Report'!$I$22*'[2]NonRes - Report'!$E$10),IF(AND($B21="6-inch",DN21&gt;'[2]NonRes - Report'!$N$10),('[2]NonRes - Report'!$N$10/'[2]NonRes - Report'!$I$22*'[2]NonRes - Report'!$E$10),AH21/'[2]NonRes - Report'!$I$22*'[2]NonRes - Report'!$E$10)))))))</f>
        <v>58.65</v>
      </c>
      <c r="AU21" s="40">
        <f>IF(AND($B21="3/4-inch",DO21&gt;'[2]NonRes - Report'!$G$10),('[2]NonRes - Report'!$G$10/'[2]NonRes - Report'!$I$22*'[2]NonRes - Report'!$E$10),IF(AND($B21="1-inch",DO21&gt;'[2]NonRes - Report'!$I$10),('[2]NonRes - Report'!$I$10/'[2]NonRes - Report'!$I$22*'[2]NonRes - Report'!$E$10),IF(AND($B21="1 1/2-inch",DO21&gt;'[2]NonRes - Report'!$J$10),('[2]NonRes - Report'!$J$10/'[2]NonRes - Report'!$I$22*'[2]NonRes - Report'!$E$10),IF(AND($B21="2-inch",DO21&gt;'[2]NonRes - Report'!$K$10),('[2]NonRes - Report'!$K$10/'[2]NonRes - Report'!$I$22*'[2]NonRes - Report'!$E$10),IF(AND($B21="3-inch",DO21&gt;'[2]NonRes - Report'!$L$10),('[2]NonRes - Report'!$L$10/'[2]NonRes - Report'!$I$22*'[2]NonRes - Report'!$E$10),IF(AND($B21="4-inch",DO21&gt;'[2]NonRes - Report'!$M$10),('[2]NonRes - Report'!$M$10/'[2]NonRes - Report'!$I$22*'[2]NonRes - Report'!$E$10),IF(AND($B21="6-inch",DO21&gt;'[2]NonRes - Report'!$N$10),('[2]NonRes - Report'!$N$10/'[2]NonRes - Report'!$I$22*'[2]NonRes - Report'!$E$10),AI21/'[2]NonRes - Report'!$I$22*'[2]NonRes - Report'!$E$10)))))))</f>
        <v>72.25</v>
      </c>
      <c r="AV21" s="40">
        <f>IF(AND($B21="3/4-inch",DP21&gt;'[2]NonRes - Report'!$G$10),('[2]NonRes - Report'!$G$10/'[2]NonRes - Report'!$I$22*'[2]NonRes - Report'!$E$10),IF(AND($B21="1-inch",DP21&gt;'[2]NonRes - Report'!$I$10),('[2]NonRes - Report'!$I$10/'[2]NonRes - Report'!$I$22*'[2]NonRes - Report'!$E$10),IF(AND($B21="1 1/2-inch",DP21&gt;'[2]NonRes - Report'!$J$10),('[2]NonRes - Report'!$J$10/'[2]NonRes - Report'!$I$22*'[2]NonRes - Report'!$E$10),IF(AND($B21="2-inch",DP21&gt;'[2]NonRes - Report'!$K$10),('[2]NonRes - Report'!$K$10/'[2]NonRes - Report'!$I$22*'[2]NonRes - Report'!$E$10),IF(AND($B21="3-inch",DP21&gt;'[2]NonRes - Report'!$L$10),('[2]NonRes - Report'!$L$10/'[2]NonRes - Report'!$I$22*'[2]NonRes - Report'!$E$10),IF(AND($B21="4-inch",DP21&gt;'[2]NonRes - Report'!$M$10),('[2]NonRes - Report'!$M$10/'[2]NonRes - Report'!$I$22*'[2]NonRes - Report'!$E$10),IF(AND($B21="6-inch",DP21&gt;'[2]NonRes - Report'!$N$10),('[2]NonRes - Report'!$N$10/'[2]NonRes - Report'!$I$22*'[2]NonRes - Report'!$E$10),AJ21/'[2]NonRes - Report'!$I$22*'[2]NonRes - Report'!$E$10)))))))</f>
        <v>47.6</v>
      </c>
      <c r="AW21" s="40">
        <f>IF(AND($B21="3/4-inch",DQ21&gt;'[2]NonRes - Report'!$G$10),('[2]NonRes - Report'!$G$10/'[2]NonRes - Report'!$I$22*'[2]NonRes - Report'!$E$10),IF(AND($B21="1-inch",DQ21&gt;'[2]NonRes - Report'!$I$10),('[2]NonRes - Report'!$I$10/'[2]NonRes - Report'!$I$22*'[2]NonRes - Report'!$E$10),IF(AND($B21="1 1/2-inch",DQ21&gt;'[2]NonRes - Report'!$J$10),('[2]NonRes - Report'!$J$10/'[2]NonRes - Report'!$I$22*'[2]NonRes - Report'!$E$10),IF(AND($B21="2-inch",DQ21&gt;'[2]NonRes - Report'!$K$10),('[2]NonRes - Report'!$K$10/'[2]NonRes - Report'!$I$22*'[2]NonRes - Report'!$E$10),IF(AND($B21="3-inch",DQ21&gt;'[2]NonRes - Report'!$L$10),('[2]NonRes - Report'!$L$10/'[2]NonRes - Report'!$I$22*'[2]NonRes - Report'!$E$10),IF(AND($B21="4-inch",DQ21&gt;'[2]NonRes - Report'!$M$10),('[2]NonRes - Report'!$M$10/'[2]NonRes - Report'!$I$22*'[2]NonRes - Report'!$E$10),IF(AND($B21="6-inch",DQ21&gt;'[2]NonRes - Report'!$N$10),('[2]NonRes - Report'!$N$10/'[2]NonRes - Report'!$I$22*'[2]NonRes - Report'!$E$10),AK21/'[2]NonRes - Report'!$I$22*'[2]NonRes - Report'!$E$10)))))))</f>
        <v>76.5</v>
      </c>
      <c r="AX21" s="40">
        <f>IF(AND($B21="3/4-inch",DR21&gt;'[2]NonRes - Report'!$G$10),('[2]NonRes - Report'!$G$10/'[2]NonRes - Report'!$I$22*'[2]NonRes - Report'!$E$10),IF(AND($B21="1-inch",DR21&gt;'[2]NonRes - Report'!$I$10),('[2]NonRes - Report'!$I$10/'[2]NonRes - Report'!$I$22*'[2]NonRes - Report'!$E$10),IF(AND($B21="1 1/2-inch",DR21&gt;'[2]NonRes - Report'!$J$10),('[2]NonRes - Report'!$J$10/'[2]NonRes - Report'!$I$22*'[2]NonRes - Report'!$E$10),IF(AND($B21="2-inch",DR21&gt;'[2]NonRes - Report'!$K$10),('[2]NonRes - Report'!$K$10/'[2]NonRes - Report'!$I$22*'[2]NonRes - Report'!$E$10),IF(AND($B21="3-inch",DR21&gt;'[2]NonRes - Report'!$L$10),('[2]NonRes - Report'!$L$10/'[2]NonRes - Report'!$I$22*'[2]NonRes - Report'!$E$10),IF(AND($B21="4-inch",DR21&gt;'[2]NonRes - Report'!$M$10),('[2]NonRes - Report'!$M$10/'[2]NonRes - Report'!$I$22*'[2]NonRes - Report'!$E$10),IF(AND($B21="6-inch",DR21&gt;'[2]NonRes - Report'!$N$10),('[2]NonRes - Report'!$N$10/'[2]NonRes - Report'!$I$22*'[2]NonRes - Report'!$E$10),AL21/'[2]NonRes - Report'!$I$22*'[2]NonRes - Report'!$E$10)))))))</f>
        <v>65.45</v>
      </c>
      <c r="AY21" s="40">
        <f>IF(AND($B21="3/4-inch",DS21&gt;'[2]NonRes - Report'!$G$10),('[2]NonRes - Report'!$G$10/'[2]NonRes - Report'!$I$22*'[2]NonRes - Report'!$E$10),IF(AND($B21="1-inch",DS21&gt;'[2]NonRes - Report'!$I$10),('[2]NonRes - Report'!$I$10/'[2]NonRes - Report'!$I$22*'[2]NonRes - Report'!$E$10),IF(AND($B21="1 1/2-inch",DS21&gt;'[2]NonRes - Report'!$J$10),('[2]NonRes - Report'!$J$10/'[2]NonRes - Report'!$I$22*'[2]NonRes - Report'!$E$10),IF(AND($B21="2-inch",DS21&gt;'[2]NonRes - Report'!$K$10),('[2]NonRes - Report'!$K$10/'[2]NonRes - Report'!$I$22*'[2]NonRes - Report'!$E$10),IF(AND($B21="3-inch",DS21&gt;'[2]NonRes - Report'!$L$10),('[2]NonRes - Report'!$L$10/'[2]NonRes - Report'!$I$22*'[2]NonRes - Report'!$E$10),IF(AND($B21="4-inch",DS21&gt;'[2]NonRes - Report'!$M$10),('[2]NonRes - Report'!$M$10/'[2]NonRes - Report'!$I$22*'[2]NonRes - Report'!$E$10),IF(AND($B21="6-inch",DS21&gt;'[2]NonRes - Report'!$N$10),('[2]NonRes - Report'!$N$10/'[2]NonRes - Report'!$I$22*'[2]NonRes - Report'!$E$10),AM21/'[2]NonRes - Report'!$I$22*'[2]NonRes - Report'!$E$10)))))))</f>
        <v>76.5</v>
      </c>
      <c r="AZ21" s="40">
        <f>IF(AND($B21="3/4-inch",DT21&gt;'[2]NonRes - Report'!$G$10),('[2]NonRes - Report'!$G$10/'[2]NonRes - Report'!$I$22*'[2]NonRes - Report'!$E$10),IF(AND($B21="1-inch",DT21&gt;'[2]NonRes - Report'!$I$10),('[2]NonRes - Report'!$I$10/'[2]NonRes - Report'!$I$22*'[2]NonRes - Report'!$E$10),IF(AND($B21="1 1/2-inch",DT21&gt;'[2]NonRes - Report'!$J$10),('[2]NonRes - Report'!$J$10/'[2]NonRes - Report'!$I$22*'[2]NonRes - Report'!$E$10),IF(AND($B21="2-inch",DT21&gt;'[2]NonRes - Report'!$K$10),('[2]NonRes - Report'!$K$10/'[2]NonRes - Report'!$I$22*'[2]NonRes - Report'!$E$10),IF(AND($B21="3-inch",DT21&gt;'[2]NonRes - Report'!$L$10),('[2]NonRes - Report'!$L$10/'[2]NonRes - Report'!$I$22*'[2]NonRes - Report'!$E$10),IF(AND($B21="4-inch",DT21&gt;'[2]NonRes - Report'!$M$10),('[2]NonRes - Report'!$M$10/'[2]NonRes - Report'!$I$22*'[2]NonRes - Report'!$E$10),IF(AND($B21="6-inch",DT21&gt;'[2]NonRes - Report'!$N$10),('[2]NonRes - Report'!$N$10/'[2]NonRes - Report'!$I$22*'[2]NonRes - Report'!$E$10),AN21/'[2]NonRes - Report'!$I$22*'[2]NonRes - Report'!$E$10)))))))</f>
        <v>63.75</v>
      </c>
      <c r="BA21" s="41">
        <f>IF(AND($B21="3/4-inch",DU21&gt;'[2]NonRes - Report'!$G$10),('[2]NonRes - Report'!$G$10/'[2]NonRes - Report'!$I$22*'[2]NonRes - Report'!$E$10),IF(AND($B21="1-inch",DU21&gt;'[2]NonRes - Report'!$I$10),('[2]NonRes - Report'!$I$10/'[2]NonRes - Report'!$I$22*'[2]NonRes - Report'!$E$10),IF(AND($B21="1 1/2-inch",DU21&gt;'[2]NonRes - Report'!$J$10),('[2]NonRes - Report'!$J$10/'[2]NonRes - Report'!$I$22*'[2]NonRes - Report'!$E$10),IF(AND($B21="2-inch",DU21&gt;'[2]NonRes - Report'!$K$10),('[2]NonRes - Report'!$K$10/'[2]NonRes - Report'!$I$22*'[2]NonRes - Report'!$E$10),IF(AND($B21="3-inch",DU21&gt;'[2]NonRes - Report'!$L$10),('[2]NonRes - Report'!$L$10/'[2]NonRes - Report'!$I$22*'[2]NonRes - Report'!$E$10),IF(AND($B21="4-inch",DU21&gt;'[2]NonRes - Report'!$M$10),('[2]NonRes - Report'!$M$10/'[2]NonRes - Report'!$I$22*'[2]NonRes - Report'!$E$10),IF(AND($B21="6-inch",DU21&gt;'[2]NonRes - Report'!$N$10),('[2]NonRes - Report'!$N$10/'[2]NonRes - Report'!$I$22*'[2]NonRes - Report'!$E$10),AO21/'[2]NonRes - Report'!$I$22*'[2]NonRes - Report'!$E$10)))))))</f>
        <v>45.9</v>
      </c>
      <c r="BB21" s="38">
        <f>IF(AND($B21="3/4-inch",DJ21&gt;'[2]NonRes - Report'!$G$12),('[2]NonRes - Report'!$G$12-'[2]NonRes - Report'!$G$10),IF(AND($B21="3/4-inch",ABS(DJ21)&gt;'[2]NonRes - Report'!$G$12),-('[2]NonRes - Report'!$G$12-'[2]NonRes - Report'!$G$10),IF(AND($B21="1-inch",DJ21&gt;'[2]NonRes - Report'!$I$12),('[2]NonRes - Report'!$I$12-'[2]NonRes - Report'!$I$10),IF(AND($B21="1-inch",ABS(DJ21)&gt;'[2]NonRes - Report'!$I$12),-('[2]NonRes - Report'!$I$12-'[2]NonRes - Report'!$I$10),IF(AND($B21="1 1/2-inch",DJ21&gt;'[2]NonRes - Report'!$J$12),('[2]NonRes - Report'!$J$12-'[2]NonRes - Report'!$J$10),IF(AND($B21="1 1/2-inch",ABS(DJ21)&gt;'[2]NonRes - Report'!$J$12),-('[2]NonRes - Report'!$J$12-'[2]NonRes - Report'!$J$10),IF(AND($B21="2-inch",DJ21&gt;'[2]NonRes - Report'!$K$12),('[2]NonRes - Report'!$K$12-'[2]NonRes - Report'!$K$10),IF(AND($B21="2-inch",ABS(DJ21)&gt;'[2]NonRes - Report'!$K$12),-('[2]NonRes - Report'!$K$12-'[2]NonRes - Report'!$K$10),IF(AND($B21="3-inch",DJ21&gt;'[2]NonRes - Report'!$L$12),('[2]NonRes - Report'!$L$12-'[2]NonRes - Report'!$L$10),IF(AND($B21="3-inch",ABS(DJ21)&gt;'[2]NonRes - Report'!$L$12),-('[2]NonRes - Report'!$L$12-'[2]NonRes - Report'!$L$10),IF(AND($B21="4-inch",DJ21&gt;'[2]NonRes - Report'!$M$12),('[2]NonRes - Report'!$M$12-'[2]NonRes - Report'!$M$10),IF(AND($B21="4-inch",ABS(DJ21)&gt;'[2]NonRes - Report'!$M$12),-('[2]NonRes - Report'!$M$12-'[2]NonRes - Report'!$M$10),IF(AND($B21="6-inch",DJ21&gt;'[2]NonRes - Report'!$N$12),('[2]NonRes - Report'!$N$12-'[2]NonRes - Report'!$N$10),IF(AND($B21="6-inch",ABS(DJ21)&gt;'[2]NonRes - Report'!$N$12),-('[2]NonRes - Report'!$N$12-'[2]NonRes - Report'!$N$10),IF(DJ21&lt;0,(+DJ21+AD21),(+DJ21-AD21))))))))))))))))</f>
        <v>0</v>
      </c>
      <c r="BC21" s="38">
        <f>IF(AND($B21="3/4-inch",DK21&gt;'[2]NonRes - Report'!$G$12),('[2]NonRes - Report'!$G$12-'[2]NonRes - Report'!$G$10),IF(AND($B21="3/4-inch",ABS(DK21)&gt;'[2]NonRes - Report'!$G$12),-('[2]NonRes - Report'!$G$12-'[2]NonRes - Report'!$G$10),IF(AND($B21="1-inch",DK21&gt;'[2]NonRes - Report'!$I$12),('[2]NonRes - Report'!$I$12-'[2]NonRes - Report'!$I$10),IF(AND($B21="1-inch",ABS(DK21)&gt;'[2]NonRes - Report'!$I$12),-('[2]NonRes - Report'!$I$12-'[2]NonRes - Report'!$I$10),IF(AND($B21="1 1/2-inch",DK21&gt;'[2]NonRes - Report'!$J$12),('[2]NonRes - Report'!$J$12-'[2]NonRes - Report'!$J$10),IF(AND($B21="1 1/2-inch",ABS(DK21)&gt;'[2]NonRes - Report'!$J$12),-('[2]NonRes - Report'!$J$12-'[2]NonRes - Report'!$J$10),IF(AND($B21="2-inch",DK21&gt;'[2]NonRes - Report'!$K$12),('[2]NonRes - Report'!$K$12-'[2]NonRes - Report'!$K$10),IF(AND($B21="2-inch",ABS(DK21)&gt;'[2]NonRes - Report'!$K$12),-('[2]NonRes - Report'!$K$12-'[2]NonRes - Report'!$K$10),IF(AND($B21="3-inch",DK21&gt;'[2]NonRes - Report'!$L$12),('[2]NonRes - Report'!$L$12-'[2]NonRes - Report'!$L$10),IF(AND($B21="3-inch",ABS(DK21)&gt;'[2]NonRes - Report'!$L$12),-('[2]NonRes - Report'!$L$12-'[2]NonRes - Report'!$L$10),IF(AND($B21="4-inch",DK21&gt;'[2]NonRes - Report'!$M$12),('[2]NonRes - Report'!$M$12-'[2]NonRes - Report'!$M$10),IF(AND($B21="4-inch",ABS(DK21)&gt;'[2]NonRes - Report'!$M$12),-('[2]NonRes - Report'!$M$12-'[2]NonRes - Report'!$M$10),IF(AND($B21="6-inch",DK21&gt;'[2]NonRes - Report'!$N$12),('[2]NonRes - Report'!$N$12-'[2]NonRes - Report'!$N$10),IF(AND($B21="6-inch",ABS(DK21)&gt;'[2]NonRes - Report'!$N$12),-('[2]NonRes - Report'!$N$12-'[2]NonRes - Report'!$N$10),IF(DK21&lt;0,(+DK21+AE21),(+DK21-AE21))))))))))))))))</f>
        <v>0</v>
      </c>
      <c r="BD21" s="38">
        <f>IF(AND($B21="3/4-inch",DL21&gt;'[2]NonRes - Report'!$G$12),('[2]NonRes - Report'!$G$12-'[2]NonRes - Report'!$G$10),IF(AND($B21="3/4-inch",ABS(DL21)&gt;'[2]NonRes - Report'!$G$12),-('[2]NonRes - Report'!$G$12-'[2]NonRes - Report'!$G$10),IF(AND($B21="1-inch",DL21&gt;'[2]NonRes - Report'!$I$12),('[2]NonRes - Report'!$I$12-'[2]NonRes - Report'!$I$10),IF(AND($B21="1-inch",ABS(DL21)&gt;'[2]NonRes - Report'!$I$12),-('[2]NonRes - Report'!$I$12-'[2]NonRes - Report'!$I$10),IF(AND($B21="1 1/2-inch",DL21&gt;'[2]NonRes - Report'!$J$12),('[2]NonRes - Report'!$J$12-'[2]NonRes - Report'!$J$10),IF(AND($B21="1 1/2-inch",ABS(DL21)&gt;'[2]NonRes - Report'!$J$12),-('[2]NonRes - Report'!$J$12-'[2]NonRes - Report'!$J$10),IF(AND($B21="2-inch",DL21&gt;'[2]NonRes - Report'!$K$12),('[2]NonRes - Report'!$K$12-'[2]NonRes - Report'!$K$10),IF(AND($B21="2-inch",ABS(DL21)&gt;'[2]NonRes - Report'!$K$12),-('[2]NonRes - Report'!$K$12-'[2]NonRes - Report'!$K$10),IF(AND($B21="3-inch",DL21&gt;'[2]NonRes - Report'!$L$12),('[2]NonRes - Report'!$L$12-'[2]NonRes - Report'!$L$10),IF(AND($B21="3-inch",ABS(DL21)&gt;'[2]NonRes - Report'!$L$12),-('[2]NonRes - Report'!$L$12-'[2]NonRes - Report'!$L$10),IF(AND($B21="4-inch",DL21&gt;'[2]NonRes - Report'!$M$12),('[2]NonRes - Report'!$M$12-'[2]NonRes - Report'!$M$10),IF(AND($B21="4-inch",ABS(DL21)&gt;'[2]NonRes - Report'!$M$12),-('[2]NonRes - Report'!$M$12-'[2]NonRes - Report'!$M$10),IF(AND($B21="6-inch",DL21&gt;'[2]NonRes - Report'!$N$12),('[2]NonRes - Report'!$N$12-'[2]NonRes - Report'!$N$10),IF(AND($B21="6-inch",ABS(DL21)&gt;'[2]NonRes - Report'!$N$12),-('[2]NonRes - Report'!$N$12-'[2]NonRes - Report'!$N$10),IF(DL21&lt;0,(+DL21+AF21),(+DL21-AF21))))))))))))))))</f>
        <v>0</v>
      </c>
      <c r="BE21" s="38">
        <f>IF(AND($B21="3/4-inch",DM21&gt;'[2]NonRes - Report'!$G$12),('[2]NonRes - Report'!$G$12-'[2]NonRes - Report'!$G$10),IF(AND($B21="3/4-inch",ABS(DM21)&gt;'[2]NonRes - Report'!$G$12),-('[2]NonRes - Report'!$G$12-'[2]NonRes - Report'!$G$10),IF(AND($B21="1-inch",DM21&gt;'[2]NonRes - Report'!$I$12),('[2]NonRes - Report'!$I$12-'[2]NonRes - Report'!$I$10),IF(AND($B21="1-inch",ABS(DM21)&gt;'[2]NonRes - Report'!$I$12),-('[2]NonRes - Report'!$I$12-'[2]NonRes - Report'!$I$10),IF(AND($B21="1 1/2-inch",DM21&gt;'[2]NonRes - Report'!$J$12),('[2]NonRes - Report'!$J$12-'[2]NonRes - Report'!$J$10),IF(AND($B21="1 1/2-inch",ABS(DM21)&gt;'[2]NonRes - Report'!$J$12),-('[2]NonRes - Report'!$J$12-'[2]NonRes - Report'!$J$10),IF(AND($B21="2-inch",DM21&gt;'[2]NonRes - Report'!$K$12),('[2]NonRes - Report'!$K$12-'[2]NonRes - Report'!$K$10),IF(AND($B21="2-inch",ABS(DM21)&gt;'[2]NonRes - Report'!$K$12),-('[2]NonRes - Report'!$K$12-'[2]NonRes - Report'!$K$10),IF(AND($B21="3-inch",DM21&gt;'[2]NonRes - Report'!$L$12),('[2]NonRes - Report'!$L$12-'[2]NonRes - Report'!$L$10),IF(AND($B21="3-inch",ABS(DM21)&gt;'[2]NonRes - Report'!$L$12),-('[2]NonRes - Report'!$L$12-'[2]NonRes - Report'!$L$10),IF(AND($B21="4-inch",DM21&gt;'[2]NonRes - Report'!$M$12),('[2]NonRes - Report'!$M$12-'[2]NonRes - Report'!$M$10),IF(AND($B21="4-inch",ABS(DM21)&gt;'[2]NonRes - Report'!$M$12),-('[2]NonRes - Report'!$M$12-'[2]NonRes - Report'!$M$10),IF(AND($B21="6-inch",DM21&gt;'[2]NonRes - Report'!$N$12),('[2]NonRes - Report'!$N$12-'[2]NonRes - Report'!$N$10),IF(AND($B21="6-inch",ABS(DM21)&gt;'[2]NonRes - Report'!$N$12),-('[2]NonRes - Report'!$N$12-'[2]NonRes - Report'!$N$10),IF(DM21&lt;0,(+DM21+AG21),(+DM21-AG21))))))))))))))))</f>
        <v>0</v>
      </c>
      <c r="BF21" s="38">
        <f>IF(AND($B21="3/4-inch",DN21&gt;'[2]NonRes - Report'!$G$12),('[2]NonRes - Report'!$G$12-'[2]NonRes - Report'!$G$10),IF(AND($B21="3/4-inch",ABS(DN21)&gt;'[2]NonRes - Report'!$G$12),-('[2]NonRes - Report'!$G$12-'[2]NonRes - Report'!$G$10),IF(AND($B21="1-inch",DN21&gt;'[2]NonRes - Report'!$I$12),('[2]NonRes - Report'!$I$12-'[2]NonRes - Report'!$I$10),IF(AND($B21="1-inch",ABS(DN21)&gt;'[2]NonRes - Report'!$I$12),-('[2]NonRes - Report'!$I$12-'[2]NonRes - Report'!$I$10),IF(AND($B21="1 1/2-inch",DN21&gt;'[2]NonRes - Report'!$J$12),('[2]NonRes - Report'!$J$12-'[2]NonRes - Report'!$J$10),IF(AND($B21="1 1/2-inch",ABS(DN21)&gt;'[2]NonRes - Report'!$J$12),-('[2]NonRes - Report'!$J$12-'[2]NonRes - Report'!$J$10),IF(AND($B21="2-inch",DN21&gt;'[2]NonRes - Report'!$K$12),('[2]NonRes - Report'!$K$12-'[2]NonRes - Report'!$K$10),IF(AND($B21="2-inch",ABS(DN21)&gt;'[2]NonRes - Report'!$K$12),-('[2]NonRes - Report'!$K$12-'[2]NonRes - Report'!$K$10),IF(AND($B21="3-inch",DN21&gt;'[2]NonRes - Report'!$L$12),('[2]NonRes - Report'!$L$12-'[2]NonRes - Report'!$L$10),IF(AND($B21="3-inch",ABS(DN21)&gt;'[2]NonRes - Report'!$L$12),-('[2]NonRes - Report'!$L$12-'[2]NonRes - Report'!$L$10),IF(AND($B21="4-inch",DN21&gt;'[2]NonRes - Report'!$M$12),('[2]NonRes - Report'!$M$12-'[2]NonRes - Report'!$M$10),IF(AND($B21="4-inch",ABS(DN21)&gt;'[2]NonRes - Report'!$M$12),-('[2]NonRes - Report'!$M$12-'[2]NonRes - Report'!$M$10),IF(AND($B21="6-inch",DN21&gt;'[2]NonRes - Report'!$N$12),('[2]NonRes - Report'!$N$12-'[2]NonRes - Report'!$N$10),IF(AND($B21="6-inch",ABS(DN21)&gt;'[2]NonRes - Report'!$N$12),-('[2]NonRes - Report'!$N$12-'[2]NonRes - Report'!$N$10),IF(DN21&lt;0,(+DN21+AH21),(+DN21-AH21))))))))))))))))</f>
        <v>0</v>
      </c>
      <c r="BG21" s="38">
        <f>IF(AND($B21="3/4-inch",DO21&gt;'[2]NonRes - Report'!$G$12),('[2]NonRes - Report'!$G$12-'[2]NonRes - Report'!$G$10),IF(AND($B21="3/4-inch",ABS(DO21)&gt;'[2]NonRes - Report'!$G$12),-('[2]NonRes - Report'!$G$12-'[2]NonRes - Report'!$G$10),IF(AND($B21="1-inch",DO21&gt;'[2]NonRes - Report'!$I$12),('[2]NonRes - Report'!$I$12-'[2]NonRes - Report'!$I$10),IF(AND($B21="1-inch",ABS(DO21)&gt;'[2]NonRes - Report'!$I$12),-('[2]NonRes - Report'!$I$12-'[2]NonRes - Report'!$I$10),IF(AND($B21="1 1/2-inch",DO21&gt;'[2]NonRes - Report'!$J$12),('[2]NonRes - Report'!$J$12-'[2]NonRes - Report'!$J$10),IF(AND($B21="1 1/2-inch",ABS(DO21)&gt;'[2]NonRes - Report'!$J$12),-('[2]NonRes - Report'!$J$12-'[2]NonRes - Report'!$J$10),IF(AND($B21="2-inch",DO21&gt;'[2]NonRes - Report'!$K$12),('[2]NonRes - Report'!$K$12-'[2]NonRes - Report'!$K$10),IF(AND($B21="2-inch",ABS(DO21)&gt;'[2]NonRes - Report'!$K$12),-('[2]NonRes - Report'!$K$12-'[2]NonRes - Report'!$K$10),IF(AND($B21="3-inch",DO21&gt;'[2]NonRes - Report'!$L$12),('[2]NonRes - Report'!$L$12-'[2]NonRes - Report'!$L$10),IF(AND($B21="3-inch",ABS(DO21)&gt;'[2]NonRes - Report'!$L$12),-('[2]NonRes - Report'!$L$12-'[2]NonRes - Report'!$L$10),IF(AND($B21="4-inch",DO21&gt;'[2]NonRes - Report'!$M$12),('[2]NonRes - Report'!$M$12-'[2]NonRes - Report'!$M$10),IF(AND($B21="4-inch",ABS(DO21)&gt;'[2]NonRes - Report'!$M$12),-('[2]NonRes - Report'!$M$12-'[2]NonRes - Report'!$M$10),IF(AND($B21="6-inch",DO21&gt;'[2]NonRes - Report'!$N$12),('[2]NonRes - Report'!$N$12-'[2]NonRes - Report'!$N$10),IF(AND($B21="6-inch",ABS(DO21)&gt;'[2]NonRes - Report'!$N$12),-('[2]NonRes - Report'!$N$12-'[2]NonRes - Report'!$N$10),IF(DO21&lt;0,(+DO21+AI21),(+DO21-AI21))))))))))))))))</f>
        <v>0</v>
      </c>
      <c r="BH21" s="38">
        <f>IF(AND($B21="3/4-inch",DP21&gt;'[2]NonRes - Report'!$G$12),('[2]NonRes - Report'!$G$12-'[2]NonRes - Report'!$G$10),IF(AND($B21="3/4-inch",ABS(DP21)&gt;'[2]NonRes - Report'!$G$12),-('[2]NonRes - Report'!$G$12-'[2]NonRes - Report'!$G$10),IF(AND($B21="1-inch",DP21&gt;'[2]NonRes - Report'!$I$12),('[2]NonRes - Report'!$I$12-'[2]NonRes - Report'!$I$10),IF(AND($B21="1-inch",ABS(DP21)&gt;'[2]NonRes - Report'!$I$12),-('[2]NonRes - Report'!$I$12-'[2]NonRes - Report'!$I$10),IF(AND($B21="1 1/2-inch",DP21&gt;'[2]NonRes - Report'!$J$12),('[2]NonRes - Report'!$J$12-'[2]NonRes - Report'!$J$10),IF(AND($B21="1 1/2-inch",ABS(DP21)&gt;'[2]NonRes - Report'!$J$12),-('[2]NonRes - Report'!$J$12-'[2]NonRes - Report'!$J$10),IF(AND($B21="2-inch",DP21&gt;'[2]NonRes - Report'!$K$12),('[2]NonRes - Report'!$K$12-'[2]NonRes - Report'!$K$10),IF(AND($B21="2-inch",ABS(DP21)&gt;'[2]NonRes - Report'!$K$12),-('[2]NonRes - Report'!$K$12-'[2]NonRes - Report'!$K$10),IF(AND($B21="3-inch",DP21&gt;'[2]NonRes - Report'!$L$12),('[2]NonRes - Report'!$L$12-'[2]NonRes - Report'!$L$10),IF(AND($B21="3-inch",ABS(DP21)&gt;'[2]NonRes - Report'!$L$12),-('[2]NonRes - Report'!$L$12-'[2]NonRes - Report'!$L$10),IF(AND($B21="4-inch",DP21&gt;'[2]NonRes - Report'!$M$12),('[2]NonRes - Report'!$M$12-'[2]NonRes - Report'!$M$10),IF(AND($B21="4-inch",ABS(DP21)&gt;'[2]NonRes - Report'!$M$12),-('[2]NonRes - Report'!$M$12-'[2]NonRes - Report'!$M$10),IF(AND($B21="6-inch",DP21&gt;'[2]NonRes - Report'!$N$12),('[2]NonRes - Report'!$N$12-'[2]NonRes - Report'!$N$10),IF(AND($B21="6-inch",ABS(DP21)&gt;'[2]NonRes - Report'!$N$12),-('[2]NonRes - Report'!$N$12-'[2]NonRes - Report'!$N$10),IF(DP21&lt;0,(+DP21+AJ21),(+DP21-AJ21))))))))))))))))</f>
        <v>0</v>
      </c>
      <c r="BI21" s="38">
        <f>IF(AND($B21="3/4-inch",DQ21&gt;'[2]NonRes - Report'!$G$12),('[2]NonRes - Report'!$G$12-'[2]NonRes - Report'!$G$10),IF(AND($B21="3/4-inch",ABS(DQ21)&gt;'[2]NonRes - Report'!$G$12),-('[2]NonRes - Report'!$G$12-'[2]NonRes - Report'!$G$10),IF(AND($B21="1-inch",DQ21&gt;'[2]NonRes - Report'!$I$12),('[2]NonRes - Report'!$I$12-'[2]NonRes - Report'!$I$10),IF(AND($B21="1-inch",ABS(DQ21)&gt;'[2]NonRes - Report'!$I$12),-('[2]NonRes - Report'!$I$12-'[2]NonRes - Report'!$I$10),IF(AND($B21="1 1/2-inch",DQ21&gt;'[2]NonRes - Report'!$J$12),('[2]NonRes - Report'!$J$12-'[2]NonRes - Report'!$J$10),IF(AND($B21="1 1/2-inch",ABS(DQ21)&gt;'[2]NonRes - Report'!$J$12),-('[2]NonRes - Report'!$J$12-'[2]NonRes - Report'!$J$10),IF(AND($B21="2-inch",DQ21&gt;'[2]NonRes - Report'!$K$12),('[2]NonRes - Report'!$K$12-'[2]NonRes - Report'!$K$10),IF(AND($B21="2-inch",ABS(DQ21)&gt;'[2]NonRes - Report'!$K$12),-('[2]NonRes - Report'!$K$12-'[2]NonRes - Report'!$K$10),IF(AND($B21="3-inch",DQ21&gt;'[2]NonRes - Report'!$L$12),('[2]NonRes - Report'!$L$12-'[2]NonRes - Report'!$L$10),IF(AND($B21="3-inch",ABS(DQ21)&gt;'[2]NonRes - Report'!$L$12),-('[2]NonRes - Report'!$L$12-'[2]NonRes - Report'!$L$10),IF(AND($B21="4-inch",DQ21&gt;'[2]NonRes - Report'!$M$12),('[2]NonRes - Report'!$M$12-'[2]NonRes - Report'!$M$10),IF(AND($B21="4-inch",ABS(DQ21)&gt;'[2]NonRes - Report'!$M$12),-('[2]NonRes - Report'!$M$12-'[2]NonRes - Report'!$M$10),IF(AND($B21="6-inch",DQ21&gt;'[2]NonRes - Report'!$N$12),('[2]NonRes - Report'!$N$12-'[2]NonRes - Report'!$N$10),IF(AND($B21="6-inch",ABS(DQ21)&gt;'[2]NonRes - Report'!$N$12),-('[2]NonRes - Report'!$N$12-'[2]NonRes - Report'!$N$10),IF(DQ21&lt;0,(+DQ21+AK21),(+DQ21-AK21))))))))))))))))</f>
        <v>1400</v>
      </c>
      <c r="BJ21" s="38">
        <f>IF(AND($B21="3/4-inch",DR21&gt;'[2]NonRes - Report'!$G$12),('[2]NonRes - Report'!$G$12-'[2]NonRes - Report'!$G$10),IF(AND($B21="3/4-inch",ABS(DR21)&gt;'[2]NonRes - Report'!$G$12),-('[2]NonRes - Report'!$G$12-'[2]NonRes - Report'!$G$10),IF(AND($B21="1-inch",DR21&gt;'[2]NonRes - Report'!$I$12),('[2]NonRes - Report'!$I$12-'[2]NonRes - Report'!$I$10),IF(AND($B21="1-inch",ABS(DR21)&gt;'[2]NonRes - Report'!$I$12),-('[2]NonRes - Report'!$I$12-'[2]NonRes - Report'!$I$10),IF(AND($B21="1 1/2-inch",DR21&gt;'[2]NonRes - Report'!$J$12),('[2]NonRes - Report'!$J$12-'[2]NonRes - Report'!$J$10),IF(AND($B21="1 1/2-inch",ABS(DR21)&gt;'[2]NonRes - Report'!$J$12),-('[2]NonRes - Report'!$J$12-'[2]NonRes - Report'!$J$10),IF(AND($B21="2-inch",DR21&gt;'[2]NonRes - Report'!$K$12),('[2]NonRes - Report'!$K$12-'[2]NonRes - Report'!$K$10),IF(AND($B21="2-inch",ABS(DR21)&gt;'[2]NonRes - Report'!$K$12),-('[2]NonRes - Report'!$K$12-'[2]NonRes - Report'!$K$10),IF(AND($B21="3-inch",DR21&gt;'[2]NonRes - Report'!$L$12),('[2]NonRes - Report'!$L$12-'[2]NonRes - Report'!$L$10),IF(AND($B21="3-inch",ABS(DR21)&gt;'[2]NonRes - Report'!$L$12),-('[2]NonRes - Report'!$L$12-'[2]NonRes - Report'!$L$10),IF(AND($B21="4-inch",DR21&gt;'[2]NonRes - Report'!$M$12),('[2]NonRes - Report'!$M$12-'[2]NonRes - Report'!$M$10),IF(AND($B21="4-inch",ABS(DR21)&gt;'[2]NonRes - Report'!$M$12),-('[2]NonRes - Report'!$M$12-'[2]NonRes - Report'!$M$10),IF(AND($B21="6-inch",DR21&gt;'[2]NonRes - Report'!$N$12),('[2]NonRes - Report'!$N$12-'[2]NonRes - Report'!$N$10),IF(AND($B21="6-inch",ABS(DR21)&gt;'[2]NonRes - Report'!$N$12),-('[2]NonRes - Report'!$N$12-'[2]NonRes - Report'!$N$10),IF(DR21&lt;0,(+DR21+AL21),(+DR21-AL21))))))))))))))))</f>
        <v>0</v>
      </c>
      <c r="BK21" s="38">
        <f>IF(AND($B21="3/4-inch",DS21&gt;'[2]NonRes - Report'!$G$12),('[2]NonRes - Report'!$G$12-'[2]NonRes - Report'!$G$10),IF(AND($B21="3/4-inch",ABS(DS21)&gt;'[2]NonRes - Report'!$G$12),-('[2]NonRes - Report'!$G$12-'[2]NonRes - Report'!$G$10),IF(AND($B21="1-inch",DS21&gt;'[2]NonRes - Report'!$I$12),('[2]NonRes - Report'!$I$12-'[2]NonRes - Report'!$I$10),IF(AND($B21="1-inch",ABS(DS21)&gt;'[2]NonRes - Report'!$I$12),-('[2]NonRes - Report'!$I$12-'[2]NonRes - Report'!$I$10),IF(AND($B21="1 1/2-inch",DS21&gt;'[2]NonRes - Report'!$J$12),('[2]NonRes - Report'!$J$12-'[2]NonRes - Report'!$J$10),IF(AND($B21="1 1/2-inch",ABS(DS21)&gt;'[2]NonRes - Report'!$J$12),-('[2]NonRes - Report'!$J$12-'[2]NonRes - Report'!$J$10),IF(AND($B21="2-inch",DS21&gt;'[2]NonRes - Report'!$K$12),('[2]NonRes - Report'!$K$12-'[2]NonRes - Report'!$K$10),IF(AND($B21="2-inch",ABS(DS21)&gt;'[2]NonRes - Report'!$K$12),-('[2]NonRes - Report'!$K$12-'[2]NonRes - Report'!$K$10),IF(AND($B21="3-inch",DS21&gt;'[2]NonRes - Report'!$L$12),('[2]NonRes - Report'!$L$12-'[2]NonRes - Report'!$L$10),IF(AND($B21="3-inch",ABS(DS21)&gt;'[2]NonRes - Report'!$L$12),-('[2]NonRes - Report'!$L$12-'[2]NonRes - Report'!$L$10),IF(AND($B21="4-inch",DS21&gt;'[2]NonRes - Report'!$M$12),('[2]NonRes - Report'!$M$12-'[2]NonRes - Report'!$M$10),IF(AND($B21="4-inch",ABS(DS21)&gt;'[2]NonRes - Report'!$M$12),-('[2]NonRes - Report'!$M$12-'[2]NonRes - Report'!$M$10),IF(AND($B21="6-inch",DS21&gt;'[2]NonRes - Report'!$N$12),('[2]NonRes - Report'!$N$12-'[2]NonRes - Report'!$N$10),IF(AND($B21="6-inch",ABS(DS21)&gt;'[2]NonRes - Report'!$N$12),-('[2]NonRes - Report'!$N$12-'[2]NonRes - Report'!$N$10),IF(DS21&lt;0,(+DS21+AM21),(+DS21-AM21))))))))))))))))</f>
        <v>2600</v>
      </c>
      <c r="BL21" s="38">
        <f>IF(AND($B21="3/4-inch",DT21&gt;'[2]NonRes - Report'!$G$12),('[2]NonRes - Report'!$G$12-'[2]NonRes - Report'!$G$10),IF(AND($B21="3/4-inch",ABS(DT21)&gt;'[2]NonRes - Report'!$G$12),-('[2]NonRes - Report'!$G$12-'[2]NonRes - Report'!$G$10),IF(AND($B21="1-inch",DT21&gt;'[2]NonRes - Report'!$I$12),('[2]NonRes - Report'!$I$12-'[2]NonRes - Report'!$I$10),IF(AND($B21="1-inch",ABS(DT21)&gt;'[2]NonRes - Report'!$I$12),-('[2]NonRes - Report'!$I$12-'[2]NonRes - Report'!$I$10),IF(AND($B21="1 1/2-inch",DT21&gt;'[2]NonRes - Report'!$J$12),('[2]NonRes - Report'!$J$12-'[2]NonRes - Report'!$J$10),IF(AND($B21="1 1/2-inch",ABS(DT21)&gt;'[2]NonRes - Report'!$J$12),-('[2]NonRes - Report'!$J$12-'[2]NonRes - Report'!$J$10),IF(AND($B21="2-inch",DT21&gt;'[2]NonRes - Report'!$K$12),('[2]NonRes - Report'!$K$12-'[2]NonRes - Report'!$K$10),IF(AND($B21="2-inch",ABS(DT21)&gt;'[2]NonRes - Report'!$K$12),-('[2]NonRes - Report'!$K$12-'[2]NonRes - Report'!$K$10),IF(AND($B21="3-inch",DT21&gt;'[2]NonRes - Report'!$L$12),('[2]NonRes - Report'!$L$12-'[2]NonRes - Report'!$L$10),IF(AND($B21="3-inch",ABS(DT21)&gt;'[2]NonRes - Report'!$L$12),-('[2]NonRes - Report'!$L$12-'[2]NonRes - Report'!$L$10),IF(AND($B21="4-inch",DT21&gt;'[2]NonRes - Report'!$M$12),('[2]NonRes - Report'!$M$12-'[2]NonRes - Report'!$M$10),IF(AND($B21="4-inch",ABS(DT21)&gt;'[2]NonRes - Report'!$M$12),-('[2]NonRes - Report'!$M$12-'[2]NonRes - Report'!$M$10),IF(AND($B21="6-inch",DT21&gt;'[2]NonRes - Report'!$N$12),('[2]NonRes - Report'!$N$12-'[2]NonRes - Report'!$N$10),IF(AND($B21="6-inch",ABS(DT21)&gt;'[2]NonRes - Report'!$N$12),-('[2]NonRes - Report'!$N$12-'[2]NonRes - Report'!$N$10),IF(DT21&lt;0,(+DT21+AN21),(+DT21-AN21))))))))))))))))</f>
        <v>0</v>
      </c>
      <c r="BM21" s="39">
        <f>IF(AND($B21="3/4-inch",DU21&gt;'[2]NonRes - Report'!$G$12),('[2]NonRes - Report'!$G$12-'[2]NonRes - Report'!$G$10),IF(AND($B21="3/4-inch",ABS(DU21)&gt;'[2]NonRes - Report'!$G$12),-('[2]NonRes - Report'!$G$12-'[2]NonRes - Report'!$G$10),IF(AND($B21="1-inch",DU21&gt;'[2]NonRes - Report'!$I$12),('[2]NonRes - Report'!$I$12-'[2]NonRes - Report'!$I$10),IF(AND($B21="1-inch",ABS(DU21)&gt;'[2]NonRes - Report'!$I$12),-('[2]NonRes - Report'!$I$12-'[2]NonRes - Report'!$I$10),IF(AND($B21="1 1/2-inch",DU21&gt;'[2]NonRes - Report'!$J$12),('[2]NonRes - Report'!$J$12-'[2]NonRes - Report'!$J$10),IF(AND($B21="1 1/2-inch",ABS(DU21)&gt;'[2]NonRes - Report'!$J$12),-('[2]NonRes - Report'!$J$12-'[2]NonRes - Report'!$J$10),IF(AND($B21="2-inch",DU21&gt;'[2]NonRes - Report'!$K$12),('[2]NonRes - Report'!$K$12-'[2]NonRes - Report'!$K$10),IF(AND($B21="2-inch",ABS(DU21)&gt;'[2]NonRes - Report'!$K$12),-('[2]NonRes - Report'!$K$12-'[2]NonRes - Report'!$K$10),IF(AND($B21="3-inch",DU21&gt;'[2]NonRes - Report'!$L$12),('[2]NonRes - Report'!$L$12-'[2]NonRes - Report'!$L$10),IF(AND($B21="3-inch",ABS(DU21)&gt;'[2]NonRes - Report'!$L$12),-('[2]NonRes - Report'!$L$12-'[2]NonRes - Report'!$L$10),IF(AND($B21="4-inch",DU21&gt;'[2]NonRes - Report'!$M$12),('[2]NonRes - Report'!$M$12-'[2]NonRes - Report'!$M$10),IF(AND($B21="4-inch",ABS(DU21)&gt;'[2]NonRes - Report'!$M$12),-('[2]NonRes - Report'!$M$12-'[2]NonRes - Report'!$M$10),IF(AND($B21="6-inch",DU21&gt;'[2]NonRes - Report'!$N$12),('[2]NonRes - Report'!$N$12-'[2]NonRes - Report'!$N$10),IF(AND($B21="6-inch",ABS(DU21)&gt;'[2]NonRes - Report'!$N$12),-('[2]NonRes - Report'!$N$12-'[2]NonRes - Report'!$N$10),IF(DU21&lt;0,(+DU21+AO21),(+DU21-AO21))))))))))))))))</f>
        <v>0</v>
      </c>
      <c r="BN21" s="40">
        <f>IF(AND($B21="3/4-inch",DJ21&gt;'[2]NonRes - Report'!$G$12),(('[2]NonRes - Report'!$G$12-'[2]NonRes - Report'!$G$10)/'[2]NonRes - Report'!$I$22*'[2]NonRes - Report'!$E$12),IF(AND($B21="1-inch",DJ21&gt;'[2]NonRes - Report'!$I$12),(('[2]NonRes - Report'!$I$12-'[2]NonRes - Report'!$I$10)/'[2]NonRes - Report'!$I$22*'[2]NonRes - Report'!$E$12),IF(AND($B21="1 1/2-inch",DJ21&gt;'[2]NonRes - Report'!$J$12),(('[2]NonRes - Report'!$J$12-'[2]NonRes - Report'!$J$10)/'[2]NonRes - Report'!$I$22*'[2]NonRes - Report'!$E$12),IF(AND($B21="2-inch",DJ21&gt;'[2]NonRes - Report'!$K$12),(('[2]NonRes - Report'!$K$12-'[2]NonRes - Report'!$K$10)/'[2]NonRes - Report'!$I$22*'[2]NonRes - Report'!$E$12),IF(AND($B21="3-inch",DJ21&gt;'[2]NonRes - Report'!$L$12),(('[2]NonRes - Report'!$L$12-'[2]NonRes - Report'!$L$10)/'[2]NonRes - Report'!$I$22*'[2]NonRes - Report'!$E$12),IF(AND($B21="4-inch",DJ21&gt;'[2]NonRes - Report'!$M$12),(('[2]NonRes - Report'!$M$12-'[2]NonRes - Report'!$M$10)/'[2]NonRes - Report'!$I$22*'[2]NonRes - Report'!$E$12),IF(AND($B21="6-inch",DJ21&gt;'[2]NonRes - Report'!$N$12),(('[2]NonRes - Report'!$N$12-'[2]NonRes - Report'!$N$10)/'[2]NonRes - Report'!$I$22*'[2]NonRes - Report'!$E$12),BB21/'[2]NonRes - Report'!$I$22*'[2]NonRes - Report'!$E$12)))))))</f>
        <v>0</v>
      </c>
      <c r="BO21" s="40">
        <f>IF(AND($B21="3/4-inch",DK21&gt;'[2]NonRes - Report'!$G$12),(('[2]NonRes - Report'!$G$12-'[2]NonRes - Report'!$G$10)/'[2]NonRes - Report'!$I$22*'[2]NonRes - Report'!$E$12),IF(AND($B21="1-inch",DK21&gt;'[2]NonRes - Report'!$I$12),(('[2]NonRes - Report'!$I$12-'[2]NonRes - Report'!$I$10)/'[2]NonRes - Report'!$I$22*'[2]NonRes - Report'!$E$12),IF(AND($B21="1 1/2-inch",DK21&gt;'[2]NonRes - Report'!$J$12),(('[2]NonRes - Report'!$J$12-'[2]NonRes - Report'!$J$10)/'[2]NonRes - Report'!$I$22*'[2]NonRes - Report'!$E$12),IF(AND($B21="2-inch",DK21&gt;'[2]NonRes - Report'!$K$12),(('[2]NonRes - Report'!$K$12-'[2]NonRes - Report'!$K$10)/'[2]NonRes - Report'!$I$22*'[2]NonRes - Report'!$E$12),IF(AND($B21="3-inch",DK21&gt;'[2]NonRes - Report'!$L$12),(('[2]NonRes - Report'!$L$12-'[2]NonRes - Report'!$L$10)/'[2]NonRes - Report'!$I$22*'[2]NonRes - Report'!$E$12),IF(AND($B21="4-inch",DK21&gt;'[2]NonRes - Report'!$M$12),(('[2]NonRes - Report'!$M$12-'[2]NonRes - Report'!$M$10)/'[2]NonRes - Report'!$I$22*'[2]NonRes - Report'!$E$12),IF(AND($B21="6-inch",DK21&gt;'[2]NonRes - Report'!$N$12),(('[2]NonRes - Report'!$N$12-'[2]NonRes - Report'!$N$10)/'[2]NonRes - Report'!$I$22*'[2]NonRes - Report'!$E$12),BC21/'[2]NonRes - Report'!$I$22*'[2]NonRes - Report'!$E$12)))))))</f>
        <v>0</v>
      </c>
      <c r="BP21" s="40">
        <f>IF(AND($B21="3/4-inch",DL21&gt;'[2]NonRes - Report'!$G$12),(('[2]NonRes - Report'!$G$12-'[2]NonRes - Report'!$G$10)/'[2]NonRes - Report'!$I$22*'[2]NonRes - Report'!$E$12),IF(AND($B21="1-inch",DL21&gt;'[2]NonRes - Report'!$I$12),(('[2]NonRes - Report'!$I$12-'[2]NonRes - Report'!$I$10)/'[2]NonRes - Report'!$I$22*'[2]NonRes - Report'!$E$12),IF(AND($B21="1 1/2-inch",DL21&gt;'[2]NonRes - Report'!$J$12),(('[2]NonRes - Report'!$J$12-'[2]NonRes - Report'!$J$10)/'[2]NonRes - Report'!$I$22*'[2]NonRes - Report'!$E$12),IF(AND($B21="2-inch",DL21&gt;'[2]NonRes - Report'!$K$12),(('[2]NonRes - Report'!$K$12-'[2]NonRes - Report'!$K$10)/'[2]NonRes - Report'!$I$22*'[2]NonRes - Report'!$E$12),IF(AND($B21="3-inch",DL21&gt;'[2]NonRes - Report'!$L$12),(('[2]NonRes - Report'!$L$12-'[2]NonRes - Report'!$L$10)/'[2]NonRes - Report'!$I$22*'[2]NonRes - Report'!$E$12),IF(AND($B21="4-inch",DL21&gt;'[2]NonRes - Report'!$M$12),(('[2]NonRes - Report'!$M$12-'[2]NonRes - Report'!$M$10)/'[2]NonRes - Report'!$I$22*'[2]NonRes - Report'!$E$12),IF(AND($B21="6-inch",DL21&gt;'[2]NonRes - Report'!$N$12),(('[2]NonRes - Report'!$N$12-'[2]NonRes - Report'!$N$10)/'[2]NonRes - Report'!$I$22*'[2]NonRes - Report'!$E$12),BD21/'[2]NonRes - Report'!$I$22*'[2]NonRes - Report'!$E$12)))))))</f>
        <v>0</v>
      </c>
      <c r="BQ21" s="40">
        <f>IF(AND($B21="3/4-inch",DM21&gt;'[2]NonRes - Report'!$G$12),(('[2]NonRes - Report'!$G$12-'[2]NonRes - Report'!$G$10)/'[2]NonRes - Report'!$I$22*'[2]NonRes - Report'!$E$12),IF(AND($B21="1-inch",DM21&gt;'[2]NonRes - Report'!$I$12),(('[2]NonRes - Report'!$I$12-'[2]NonRes - Report'!$I$10)/'[2]NonRes - Report'!$I$22*'[2]NonRes - Report'!$E$12),IF(AND($B21="1 1/2-inch",DM21&gt;'[2]NonRes - Report'!$J$12),(('[2]NonRes - Report'!$J$12-'[2]NonRes - Report'!$J$10)/'[2]NonRes - Report'!$I$22*'[2]NonRes - Report'!$E$12),IF(AND($B21="2-inch",DM21&gt;'[2]NonRes - Report'!$K$12),(('[2]NonRes - Report'!$K$12-'[2]NonRes - Report'!$K$10)/'[2]NonRes - Report'!$I$22*'[2]NonRes - Report'!$E$12),IF(AND($B21="3-inch",DM21&gt;'[2]NonRes - Report'!$L$12),(('[2]NonRes - Report'!$L$12-'[2]NonRes - Report'!$L$10)/'[2]NonRes - Report'!$I$22*'[2]NonRes - Report'!$E$12),IF(AND($B21="4-inch",DM21&gt;'[2]NonRes - Report'!$M$12),(('[2]NonRes - Report'!$M$12-'[2]NonRes - Report'!$M$10)/'[2]NonRes - Report'!$I$22*'[2]NonRes - Report'!$E$12),IF(AND($B21="6-inch",DM21&gt;'[2]NonRes - Report'!$N$12),(('[2]NonRes - Report'!$N$12-'[2]NonRes - Report'!$N$10)/'[2]NonRes - Report'!$I$22*'[2]NonRes - Report'!$E$12),BE21/'[2]NonRes - Report'!$I$22*'[2]NonRes - Report'!$E$12)))))))</f>
        <v>0</v>
      </c>
      <c r="BR21" s="40">
        <f>IF(AND($B21="3/4-inch",DN21&gt;'[2]NonRes - Report'!$G$12),(('[2]NonRes - Report'!$G$12-'[2]NonRes - Report'!$G$10)/'[2]NonRes - Report'!$I$22*'[2]NonRes - Report'!$E$12),IF(AND($B21="1-inch",DN21&gt;'[2]NonRes - Report'!$I$12),(('[2]NonRes - Report'!$I$12-'[2]NonRes - Report'!$I$10)/'[2]NonRes - Report'!$I$22*'[2]NonRes - Report'!$E$12),IF(AND($B21="1 1/2-inch",DN21&gt;'[2]NonRes - Report'!$J$12),(('[2]NonRes - Report'!$J$12-'[2]NonRes - Report'!$J$10)/'[2]NonRes - Report'!$I$22*'[2]NonRes - Report'!$E$12),IF(AND($B21="2-inch",DN21&gt;'[2]NonRes - Report'!$K$12),(('[2]NonRes - Report'!$K$12-'[2]NonRes - Report'!$K$10)/'[2]NonRes - Report'!$I$22*'[2]NonRes - Report'!$E$12),IF(AND($B21="3-inch",DN21&gt;'[2]NonRes - Report'!$L$12),(('[2]NonRes - Report'!$L$12-'[2]NonRes - Report'!$L$10)/'[2]NonRes - Report'!$I$22*'[2]NonRes - Report'!$E$12),IF(AND($B21="4-inch",DN21&gt;'[2]NonRes - Report'!$M$12),(('[2]NonRes - Report'!$M$12-'[2]NonRes - Report'!$M$10)/'[2]NonRes - Report'!$I$22*'[2]NonRes - Report'!$E$12),IF(AND($B21="6-inch",DN21&gt;'[2]NonRes - Report'!$N$12),(('[2]NonRes - Report'!$N$12-'[2]NonRes - Report'!$N$10)/'[2]NonRes - Report'!$I$22*'[2]NonRes - Report'!$E$12),BF21/'[2]NonRes - Report'!$I$22*'[2]NonRes - Report'!$E$12)))))))</f>
        <v>0</v>
      </c>
      <c r="BS21" s="40">
        <f>IF(AND($B21="3/4-inch",DO21&gt;'[2]NonRes - Report'!$G$12),(('[2]NonRes - Report'!$G$12-'[2]NonRes - Report'!$G$10)/'[2]NonRes - Report'!$I$22*'[2]NonRes - Report'!$E$12),IF(AND($B21="1-inch",DO21&gt;'[2]NonRes - Report'!$I$12),(('[2]NonRes - Report'!$I$12-'[2]NonRes - Report'!$I$10)/'[2]NonRes - Report'!$I$22*'[2]NonRes - Report'!$E$12),IF(AND($B21="1 1/2-inch",DO21&gt;'[2]NonRes - Report'!$J$12),(('[2]NonRes - Report'!$J$12-'[2]NonRes - Report'!$J$10)/'[2]NonRes - Report'!$I$22*'[2]NonRes - Report'!$E$12),IF(AND($B21="2-inch",DO21&gt;'[2]NonRes - Report'!$K$12),(('[2]NonRes - Report'!$K$12-'[2]NonRes - Report'!$K$10)/'[2]NonRes - Report'!$I$22*'[2]NonRes - Report'!$E$12),IF(AND($B21="3-inch",DO21&gt;'[2]NonRes - Report'!$L$12),(('[2]NonRes - Report'!$L$12-'[2]NonRes - Report'!$L$10)/'[2]NonRes - Report'!$I$22*'[2]NonRes - Report'!$E$12),IF(AND($B21="4-inch",DO21&gt;'[2]NonRes - Report'!$M$12),(('[2]NonRes - Report'!$M$12-'[2]NonRes - Report'!$M$10)/'[2]NonRes - Report'!$I$22*'[2]NonRes - Report'!$E$12),IF(AND($B21="6-inch",DO21&gt;'[2]NonRes - Report'!$N$12),(('[2]NonRes - Report'!$N$12-'[2]NonRes - Report'!$N$10)/'[2]NonRes - Report'!$I$22*'[2]NonRes - Report'!$E$12),BG21/'[2]NonRes - Report'!$I$22*'[2]NonRes - Report'!$E$12)))))))</f>
        <v>0</v>
      </c>
      <c r="BT21" s="40">
        <f>IF(AND($B21="3/4-inch",DP21&gt;'[2]NonRes - Report'!$G$12),(('[2]NonRes - Report'!$G$12-'[2]NonRes - Report'!$G$10)/'[2]NonRes - Report'!$I$22*'[2]NonRes - Report'!$E$12),IF(AND($B21="1-inch",DP21&gt;'[2]NonRes - Report'!$I$12),(('[2]NonRes - Report'!$I$12-'[2]NonRes - Report'!$I$10)/'[2]NonRes - Report'!$I$22*'[2]NonRes - Report'!$E$12),IF(AND($B21="1 1/2-inch",DP21&gt;'[2]NonRes - Report'!$J$12),(('[2]NonRes - Report'!$J$12-'[2]NonRes - Report'!$J$10)/'[2]NonRes - Report'!$I$22*'[2]NonRes - Report'!$E$12),IF(AND($B21="2-inch",DP21&gt;'[2]NonRes - Report'!$K$12),(('[2]NonRes - Report'!$K$12-'[2]NonRes - Report'!$K$10)/'[2]NonRes - Report'!$I$22*'[2]NonRes - Report'!$E$12),IF(AND($B21="3-inch",DP21&gt;'[2]NonRes - Report'!$L$12),(('[2]NonRes - Report'!$L$12-'[2]NonRes - Report'!$L$10)/'[2]NonRes - Report'!$I$22*'[2]NonRes - Report'!$E$12),IF(AND($B21="4-inch",DP21&gt;'[2]NonRes - Report'!$M$12),(('[2]NonRes - Report'!$M$12-'[2]NonRes - Report'!$M$10)/'[2]NonRes - Report'!$I$22*'[2]NonRes - Report'!$E$12),IF(AND($B21="6-inch",DP21&gt;'[2]NonRes - Report'!$N$12),(('[2]NonRes - Report'!$N$12-'[2]NonRes - Report'!$N$10)/'[2]NonRes - Report'!$I$22*'[2]NonRes - Report'!$E$12),BH21/'[2]NonRes - Report'!$I$22*'[2]NonRes - Report'!$E$12)))))))</f>
        <v>0</v>
      </c>
      <c r="BU21" s="40">
        <f>IF(AND($B21="3/4-inch",DQ21&gt;'[2]NonRes - Report'!$G$12),(('[2]NonRes - Report'!$G$12-'[2]NonRes - Report'!$G$10)/'[2]NonRes - Report'!$I$22*'[2]NonRes - Report'!$E$12),IF(AND($B21="1-inch",DQ21&gt;'[2]NonRes - Report'!$I$12),(('[2]NonRes - Report'!$I$12-'[2]NonRes - Report'!$I$10)/'[2]NonRes - Report'!$I$22*'[2]NonRes - Report'!$E$12),IF(AND($B21="1 1/2-inch",DQ21&gt;'[2]NonRes - Report'!$J$12),(('[2]NonRes - Report'!$J$12-'[2]NonRes - Report'!$J$10)/'[2]NonRes - Report'!$I$22*'[2]NonRes - Report'!$E$12),IF(AND($B21="2-inch",DQ21&gt;'[2]NonRes - Report'!$K$12),(('[2]NonRes - Report'!$K$12-'[2]NonRes - Report'!$K$10)/'[2]NonRes - Report'!$I$22*'[2]NonRes - Report'!$E$12),IF(AND($B21="3-inch",DQ21&gt;'[2]NonRes - Report'!$L$12),(('[2]NonRes - Report'!$L$12-'[2]NonRes - Report'!$L$10)/'[2]NonRes - Report'!$I$22*'[2]NonRes - Report'!$E$12),IF(AND($B21="4-inch",DQ21&gt;'[2]NonRes - Report'!$M$12),(('[2]NonRes - Report'!$M$12-'[2]NonRes - Report'!$M$10)/'[2]NonRes - Report'!$I$22*'[2]NonRes - Report'!$E$12),IF(AND($B21="6-inch",DQ21&gt;'[2]NonRes - Report'!$N$12),(('[2]NonRes - Report'!$N$12-'[2]NonRes - Report'!$N$10)/'[2]NonRes - Report'!$I$22*'[2]NonRes - Report'!$E$12),BI21/'[2]NonRes - Report'!$I$22*'[2]NonRes - Report'!$E$12)))))))</f>
        <v>21</v>
      </c>
      <c r="BV21" s="40">
        <f>IF(AND($B21="3/4-inch",DR21&gt;'[2]NonRes - Report'!$G$12),(('[2]NonRes - Report'!$G$12-'[2]NonRes - Report'!$G$10)/'[2]NonRes - Report'!$I$22*'[2]NonRes - Report'!$E$12),IF(AND($B21="1-inch",DR21&gt;'[2]NonRes - Report'!$I$12),(('[2]NonRes - Report'!$I$12-'[2]NonRes - Report'!$I$10)/'[2]NonRes - Report'!$I$22*'[2]NonRes - Report'!$E$12),IF(AND($B21="1 1/2-inch",DR21&gt;'[2]NonRes - Report'!$J$12),(('[2]NonRes - Report'!$J$12-'[2]NonRes - Report'!$J$10)/'[2]NonRes - Report'!$I$22*'[2]NonRes - Report'!$E$12),IF(AND($B21="2-inch",DR21&gt;'[2]NonRes - Report'!$K$12),(('[2]NonRes - Report'!$K$12-'[2]NonRes - Report'!$K$10)/'[2]NonRes - Report'!$I$22*'[2]NonRes - Report'!$E$12),IF(AND($B21="3-inch",DR21&gt;'[2]NonRes - Report'!$L$12),(('[2]NonRes - Report'!$L$12-'[2]NonRes - Report'!$L$10)/'[2]NonRes - Report'!$I$22*'[2]NonRes - Report'!$E$12),IF(AND($B21="4-inch",DR21&gt;'[2]NonRes - Report'!$M$12),(('[2]NonRes - Report'!$M$12-'[2]NonRes - Report'!$M$10)/'[2]NonRes - Report'!$I$22*'[2]NonRes - Report'!$E$12),IF(AND($B21="6-inch",DR21&gt;'[2]NonRes - Report'!$N$12),(('[2]NonRes - Report'!$N$12-'[2]NonRes - Report'!$N$10)/'[2]NonRes - Report'!$I$22*'[2]NonRes - Report'!$E$12),BJ21/'[2]NonRes - Report'!$I$22*'[2]NonRes - Report'!$E$12)))))))</f>
        <v>0</v>
      </c>
      <c r="BW21" s="40">
        <f>IF(AND($B21="3/4-inch",DS21&gt;'[2]NonRes - Report'!$G$12),(('[2]NonRes - Report'!$G$12-'[2]NonRes - Report'!$G$10)/'[2]NonRes - Report'!$I$22*'[2]NonRes - Report'!$E$12),IF(AND($B21="1-inch",DS21&gt;'[2]NonRes - Report'!$I$12),(('[2]NonRes - Report'!$I$12-'[2]NonRes - Report'!$I$10)/'[2]NonRes - Report'!$I$22*'[2]NonRes - Report'!$E$12),IF(AND($B21="1 1/2-inch",DS21&gt;'[2]NonRes - Report'!$J$12),(('[2]NonRes - Report'!$J$12-'[2]NonRes - Report'!$J$10)/'[2]NonRes - Report'!$I$22*'[2]NonRes - Report'!$E$12),IF(AND($B21="2-inch",DS21&gt;'[2]NonRes - Report'!$K$12),(('[2]NonRes - Report'!$K$12-'[2]NonRes - Report'!$K$10)/'[2]NonRes - Report'!$I$22*'[2]NonRes - Report'!$E$12),IF(AND($B21="3-inch",DS21&gt;'[2]NonRes - Report'!$L$12),(('[2]NonRes - Report'!$L$12-'[2]NonRes - Report'!$L$10)/'[2]NonRes - Report'!$I$22*'[2]NonRes - Report'!$E$12),IF(AND($B21="4-inch",DS21&gt;'[2]NonRes - Report'!$M$12),(('[2]NonRes - Report'!$M$12-'[2]NonRes - Report'!$M$10)/'[2]NonRes - Report'!$I$22*'[2]NonRes - Report'!$E$12),IF(AND($B21="6-inch",DS21&gt;'[2]NonRes - Report'!$N$12),(('[2]NonRes - Report'!$N$12-'[2]NonRes - Report'!$N$10)/'[2]NonRes - Report'!$I$22*'[2]NonRes - Report'!$E$12),BK21/'[2]NonRes - Report'!$I$22*'[2]NonRes - Report'!$E$12)))))))</f>
        <v>39</v>
      </c>
      <c r="BX21" s="40">
        <f>IF(AND($B21="3/4-inch",DT21&gt;'[2]NonRes - Report'!$G$12),(('[2]NonRes - Report'!$G$12-'[2]NonRes - Report'!$G$10)/'[2]NonRes - Report'!$I$22*'[2]NonRes - Report'!$E$12),IF(AND($B21="1-inch",DT21&gt;'[2]NonRes - Report'!$I$12),(('[2]NonRes - Report'!$I$12-'[2]NonRes - Report'!$I$10)/'[2]NonRes - Report'!$I$22*'[2]NonRes - Report'!$E$12),IF(AND($B21="1 1/2-inch",DT21&gt;'[2]NonRes - Report'!$J$12),(('[2]NonRes - Report'!$J$12-'[2]NonRes - Report'!$J$10)/'[2]NonRes - Report'!$I$22*'[2]NonRes - Report'!$E$12),IF(AND($B21="2-inch",DT21&gt;'[2]NonRes - Report'!$K$12),(('[2]NonRes - Report'!$K$12-'[2]NonRes - Report'!$K$10)/'[2]NonRes - Report'!$I$22*'[2]NonRes - Report'!$E$12),IF(AND($B21="3-inch",DT21&gt;'[2]NonRes - Report'!$L$12),(('[2]NonRes - Report'!$L$12-'[2]NonRes - Report'!$L$10)/'[2]NonRes - Report'!$I$22*'[2]NonRes - Report'!$E$12),IF(AND($B21="4-inch",DT21&gt;'[2]NonRes - Report'!$M$12),(('[2]NonRes - Report'!$M$12-'[2]NonRes - Report'!$M$10)/'[2]NonRes - Report'!$I$22*'[2]NonRes - Report'!$E$12),IF(AND($B21="6-inch",DT21&gt;'[2]NonRes - Report'!$N$12),(('[2]NonRes - Report'!$N$12-'[2]NonRes - Report'!$N$10)/'[2]NonRes - Report'!$I$22*'[2]NonRes - Report'!$E$12),BL21/'[2]NonRes - Report'!$I$22*'[2]NonRes - Report'!$E$12)))))))</f>
        <v>0</v>
      </c>
      <c r="BY21" s="41">
        <f>IF(AND($B21="3/4-inch",DU21&gt;'[2]NonRes - Report'!$G$12),(('[2]NonRes - Report'!$G$12-'[2]NonRes - Report'!$G$10)/'[2]NonRes - Report'!$I$22*'[2]NonRes - Report'!$E$12),IF(AND($B21="1-inch",DU21&gt;'[2]NonRes - Report'!$I$12),(('[2]NonRes - Report'!$I$12-'[2]NonRes - Report'!$I$10)/'[2]NonRes - Report'!$I$22*'[2]NonRes - Report'!$E$12),IF(AND($B21="1 1/2-inch",DU21&gt;'[2]NonRes - Report'!$J$12),(('[2]NonRes - Report'!$J$12-'[2]NonRes - Report'!$J$10)/'[2]NonRes - Report'!$I$22*'[2]NonRes - Report'!$E$12),IF(AND($B21="2-inch",DU21&gt;'[2]NonRes - Report'!$K$12),(('[2]NonRes - Report'!$K$12-'[2]NonRes - Report'!$K$10)/'[2]NonRes - Report'!$I$22*'[2]NonRes - Report'!$E$12),IF(AND($B21="3-inch",DU21&gt;'[2]NonRes - Report'!$L$12),(('[2]NonRes - Report'!$L$12-'[2]NonRes - Report'!$L$10)/'[2]NonRes - Report'!$I$22*'[2]NonRes - Report'!$E$12),IF(AND($B21="4-inch",DU21&gt;'[2]NonRes - Report'!$M$12),(('[2]NonRes - Report'!$M$12-'[2]NonRes - Report'!$M$10)/'[2]NonRes - Report'!$I$22*'[2]NonRes - Report'!$E$12),IF(AND($B21="6-inch",DU21&gt;'[2]NonRes - Report'!$N$12),(('[2]NonRes - Report'!$N$12-'[2]NonRes - Report'!$N$10)/'[2]NonRes - Report'!$I$22*'[2]NonRes - Report'!$E$12),BM21/'[2]NonRes - Report'!$I$22*'[2]NonRes - Report'!$E$12)))))))</f>
        <v>0</v>
      </c>
      <c r="BZ21" s="38">
        <f>IF(AND($B21="3/4-inch",DJ21&gt;'[2]NonRes - Report'!$G$14),(DJ21-'[2]NonRes - Report'!$G$12),IF(AND($B21="3/4-inch",ABS(DJ21)&gt;'[2]NonRes - Report'!$G$14),(DJ21+'[2]NonRes - Report'!$G$12),IF(AND($B21="1-inch",DJ21&gt;'[2]NonRes - Report'!$I$14),(DJ21-'[2]NonRes - Report'!$I$12),IF(AND($B21="1-inch",ABS(DJ21)&gt;'[2]NonRes - Report'!$I$14),(DJ21+'[2]NonRes - Report'!$I$12),IF(AND($B21="1 1/2-inch",DJ21&gt;'[2]NonRes - Report'!$J$14),(DJ21-'[2]NonRes - Report'!$J$12),IF(AND($B21="1 1/2-inch",ABS(DJ21)&gt;'[2]NonRes - Report'!$J$14),(DJ21+'[2]NonRes - Report'!$J$12),IF(AND($B21="2-inch",DJ21&gt;'[2]NonRes - Report'!$K$14),(DJ21-'[2]NonRes - Report'!$K$12),IF(AND($B21="2-inch",ABS(DJ21)&gt;'[2]NonRes - Report'!$K$14),(DJ21+'[2]NonRes - Report'!$K$12),IF(AND($B21="3-inch",DJ21&gt;'[2]NonRes - Report'!$L$14),(DJ21-'[2]NonRes - Report'!$L$12),IF(AND($B21="3-inch",ABS(DJ21)&gt;'[2]NonRes - Report'!$L$14),(DJ21+'[2]NonRes - Report'!$L$12),IF(AND($B21="4-inch",DJ21&gt;'[2]NonRes - Report'!$M$14),(DJ21-'[2]NonRes - Report'!$M$12),IF(AND($B21="4-inch",ABS(DJ21)&gt;'[2]NonRes - Report'!$M$14),(DJ21+'[2]NonRes - Report'!$M$12),IF(AND($B21="6-inch",DJ21&gt;'[2]NonRes - Report'!$N$14),(DJ21-'[2]NonRes - Report'!$N$12),IF(AND($B21="6-inch",ABS(DJ21)&gt;'[2]NonRes - Report'!$N$14),(DJ21+'[2]NonRes - Report'!$N$12),0))))))))))))))</f>
        <v>0</v>
      </c>
      <c r="CA21" s="38">
        <f>IF(AND($B21="3/4-inch",DK21&gt;'[2]NonRes - Report'!$G$14),(DK21-'[2]NonRes - Report'!$G$12),IF(AND($B21="3/4-inch",ABS(DK21)&gt;'[2]NonRes - Report'!$G$14),(DK21+'[2]NonRes - Report'!$G$12),IF(AND($B21="1-inch",DK21&gt;'[2]NonRes - Report'!$I$14),(DK21-'[2]NonRes - Report'!$I$12),IF(AND($B21="1-inch",ABS(DK21)&gt;'[2]NonRes - Report'!$I$14),(DK21+'[2]NonRes - Report'!$I$12),IF(AND($B21="1 1/2-inch",DK21&gt;'[2]NonRes - Report'!$J$14),(DK21-'[2]NonRes - Report'!$J$12),IF(AND($B21="1 1/2-inch",ABS(DK21)&gt;'[2]NonRes - Report'!$J$14),(DK21+'[2]NonRes - Report'!$J$12),IF(AND($B21="2-inch",DK21&gt;'[2]NonRes - Report'!$K$14),(DK21-'[2]NonRes - Report'!$K$12),IF(AND($B21="2-inch",ABS(DK21)&gt;'[2]NonRes - Report'!$K$14),(DK21+'[2]NonRes - Report'!$K$12),IF(AND($B21="3-inch",DK21&gt;'[2]NonRes - Report'!$L$14),(DK21-'[2]NonRes - Report'!$L$12),IF(AND($B21="3-inch",ABS(DK21)&gt;'[2]NonRes - Report'!$L$14),(DK21+'[2]NonRes - Report'!$L$12),IF(AND($B21="4-inch",DK21&gt;'[2]NonRes - Report'!$M$14),(DK21-'[2]NonRes - Report'!$M$12),IF(AND($B21="4-inch",ABS(DK21)&gt;'[2]NonRes - Report'!$M$14),(DK21+'[2]NonRes - Report'!$M$12),IF(AND($B21="6-inch",DK21&gt;'[2]NonRes - Report'!$N$14),(DK21-'[2]NonRes - Report'!$N$12),IF(AND($B21="6-inch",ABS(DK21)&gt;'[2]NonRes - Report'!$N$14),(DK21+'[2]NonRes - Report'!$N$12),0))))))))))))))</f>
        <v>0</v>
      </c>
      <c r="CB21" s="38">
        <f>IF(AND($B21="3/4-inch",DL21&gt;'[2]NonRes - Report'!$G$14),(DL21-'[2]NonRes - Report'!$G$12),IF(AND($B21="3/4-inch",ABS(DL21)&gt;'[2]NonRes - Report'!$G$14),(DL21+'[2]NonRes - Report'!$G$12),IF(AND($B21="1-inch",DL21&gt;'[2]NonRes - Report'!$I$14),(DL21-'[2]NonRes - Report'!$I$12),IF(AND($B21="1-inch",ABS(DL21)&gt;'[2]NonRes - Report'!$I$14),(DL21+'[2]NonRes - Report'!$I$12),IF(AND($B21="1 1/2-inch",DL21&gt;'[2]NonRes - Report'!$J$14),(DL21-'[2]NonRes - Report'!$J$12),IF(AND($B21="1 1/2-inch",ABS(DL21)&gt;'[2]NonRes - Report'!$J$14),(DL21+'[2]NonRes - Report'!$J$12),IF(AND($B21="2-inch",DL21&gt;'[2]NonRes - Report'!$K$14),(DL21-'[2]NonRes - Report'!$K$12),IF(AND($B21="2-inch",ABS(DL21)&gt;'[2]NonRes - Report'!$K$14),(DL21+'[2]NonRes - Report'!$K$12),IF(AND($B21="3-inch",DL21&gt;'[2]NonRes - Report'!$L$14),(DL21-'[2]NonRes - Report'!$L$12),IF(AND($B21="3-inch",ABS(DL21)&gt;'[2]NonRes - Report'!$L$14),(DL21+'[2]NonRes - Report'!$L$12),IF(AND($B21="4-inch",DL21&gt;'[2]NonRes - Report'!$M$14),(DL21-'[2]NonRes - Report'!$M$12),IF(AND($B21="4-inch",ABS(DL21)&gt;'[2]NonRes - Report'!$M$14),(DL21+'[2]NonRes - Report'!$M$12),IF(AND($B21="6-inch",DL21&gt;'[2]NonRes - Report'!$N$14),(DL21-'[2]NonRes - Report'!$N$12),IF(AND($B21="6-inch",ABS(DL21)&gt;'[2]NonRes - Report'!$N$14),(DL21+'[2]NonRes - Report'!$N$12),0))))))))))))))</f>
        <v>0</v>
      </c>
      <c r="CC21" s="38">
        <f>IF(AND($B21="3/4-inch",DM21&gt;'[2]NonRes - Report'!$G$14),(DM21-'[2]NonRes - Report'!$G$12),IF(AND($B21="3/4-inch",ABS(DM21)&gt;'[2]NonRes - Report'!$G$14),(DM21+'[2]NonRes - Report'!$G$12),IF(AND($B21="1-inch",DM21&gt;'[2]NonRes - Report'!$I$14),(DM21-'[2]NonRes - Report'!$I$12),IF(AND($B21="1-inch",ABS(DM21)&gt;'[2]NonRes - Report'!$I$14),(DM21+'[2]NonRes - Report'!$I$12),IF(AND($B21="1 1/2-inch",DM21&gt;'[2]NonRes - Report'!$J$14),(DM21-'[2]NonRes - Report'!$J$12),IF(AND($B21="1 1/2-inch",ABS(DM21)&gt;'[2]NonRes - Report'!$J$14),(DM21+'[2]NonRes - Report'!$J$12),IF(AND($B21="2-inch",DM21&gt;'[2]NonRes - Report'!$K$14),(DM21-'[2]NonRes - Report'!$K$12),IF(AND($B21="2-inch",ABS(DM21)&gt;'[2]NonRes - Report'!$K$14),(DM21+'[2]NonRes - Report'!$K$12),IF(AND($B21="3-inch",DM21&gt;'[2]NonRes - Report'!$L$14),(DM21-'[2]NonRes - Report'!$L$12),IF(AND($B21="3-inch",ABS(DM21)&gt;'[2]NonRes - Report'!$L$14),(DM21+'[2]NonRes - Report'!$L$12),IF(AND($B21="4-inch",DM21&gt;'[2]NonRes - Report'!$M$14),(DM21-'[2]NonRes - Report'!$M$12),IF(AND($B21="4-inch",ABS(DM21)&gt;'[2]NonRes - Report'!$M$14),(DM21+'[2]NonRes - Report'!$M$12),IF(AND($B21="6-inch",DM21&gt;'[2]NonRes - Report'!$N$14),(DM21-'[2]NonRes - Report'!$N$12),IF(AND($B21="6-inch",ABS(DM21)&gt;'[2]NonRes - Report'!$N$14),(DM21+'[2]NonRes - Report'!$N$12),0))))))))))))))</f>
        <v>0</v>
      </c>
      <c r="CD21" s="38">
        <f>IF(AND($B21="3/4-inch",DN21&gt;'[2]NonRes - Report'!$G$14),(DN21-'[2]NonRes - Report'!$G$12),IF(AND($B21="3/4-inch",ABS(DN21)&gt;'[2]NonRes - Report'!$G$14),(DN21+'[2]NonRes - Report'!$G$12),IF(AND($B21="1-inch",DN21&gt;'[2]NonRes - Report'!$I$14),(DN21-'[2]NonRes - Report'!$I$12),IF(AND($B21="1-inch",ABS(DN21)&gt;'[2]NonRes - Report'!$I$14),(DN21+'[2]NonRes - Report'!$I$12),IF(AND($B21="1 1/2-inch",DN21&gt;'[2]NonRes - Report'!$J$14),(DN21-'[2]NonRes - Report'!$J$12),IF(AND($B21="1 1/2-inch",ABS(DN21)&gt;'[2]NonRes - Report'!$J$14),(DN21+'[2]NonRes - Report'!$J$12),IF(AND($B21="2-inch",DN21&gt;'[2]NonRes - Report'!$K$14),(DN21-'[2]NonRes - Report'!$K$12),IF(AND($B21="2-inch",ABS(DN21)&gt;'[2]NonRes - Report'!$K$14),(DN21+'[2]NonRes - Report'!$K$12),IF(AND($B21="3-inch",DN21&gt;'[2]NonRes - Report'!$L$14),(DN21-'[2]NonRes - Report'!$L$12),IF(AND($B21="3-inch",ABS(DN21)&gt;'[2]NonRes - Report'!$L$14),(DN21+'[2]NonRes - Report'!$L$12),IF(AND($B21="4-inch",DN21&gt;'[2]NonRes - Report'!$M$14),(DN21-'[2]NonRes - Report'!$M$12),IF(AND($B21="4-inch",ABS(DN21)&gt;'[2]NonRes - Report'!$M$14),(DN21+'[2]NonRes - Report'!$M$12),IF(AND($B21="6-inch",DN21&gt;'[2]NonRes - Report'!$N$14),(DN21-'[2]NonRes - Report'!$N$12),IF(AND($B21="6-inch",ABS(DN21)&gt;'[2]NonRes - Report'!$N$14),(DN21+'[2]NonRes - Report'!$N$12),0))))))))))))))</f>
        <v>0</v>
      </c>
      <c r="CE21" s="38">
        <f>IF(AND($B21="3/4-inch",DO21&gt;'[2]NonRes - Report'!$G$14),(DO21-'[2]NonRes - Report'!$G$12),IF(AND($B21="3/4-inch",ABS(DO21)&gt;'[2]NonRes - Report'!$G$14),(DO21+'[2]NonRes - Report'!$G$12),IF(AND($B21="1-inch",DO21&gt;'[2]NonRes - Report'!$I$14),(DO21-'[2]NonRes - Report'!$I$12),IF(AND($B21="1-inch",ABS(DO21)&gt;'[2]NonRes - Report'!$I$14),(DO21+'[2]NonRes - Report'!$I$12),IF(AND($B21="1 1/2-inch",DO21&gt;'[2]NonRes - Report'!$J$14),(DO21-'[2]NonRes - Report'!$J$12),IF(AND($B21="1 1/2-inch",ABS(DO21)&gt;'[2]NonRes - Report'!$J$14),(DO21+'[2]NonRes - Report'!$J$12),IF(AND($B21="2-inch",DO21&gt;'[2]NonRes - Report'!$K$14),(DO21-'[2]NonRes - Report'!$K$12),IF(AND($B21="2-inch",ABS(DO21)&gt;'[2]NonRes - Report'!$K$14),(DO21+'[2]NonRes - Report'!$K$12),IF(AND($B21="3-inch",DO21&gt;'[2]NonRes - Report'!$L$14),(DO21-'[2]NonRes - Report'!$L$12),IF(AND($B21="3-inch",ABS(DO21)&gt;'[2]NonRes - Report'!$L$14),(DO21+'[2]NonRes - Report'!$L$12),IF(AND($B21="4-inch",DO21&gt;'[2]NonRes - Report'!$M$14),(DO21-'[2]NonRes - Report'!$M$12),IF(AND($B21="4-inch",ABS(DO21)&gt;'[2]NonRes - Report'!$M$14),(DO21+'[2]NonRes - Report'!$M$12),IF(AND($B21="6-inch",DO21&gt;'[2]NonRes - Report'!$N$14),(DO21-'[2]NonRes - Report'!$N$12),IF(AND($B21="6-inch",ABS(DO21)&gt;'[2]NonRes - Report'!$N$14),(DO21+'[2]NonRes - Report'!$N$12),0))))))))))))))</f>
        <v>0</v>
      </c>
      <c r="CF21" s="38">
        <f>IF(AND($B21="3/4-inch",DP21&gt;'[2]NonRes - Report'!$G$14),(DP21-'[2]NonRes - Report'!$G$12),IF(AND($B21="3/4-inch",ABS(DP21)&gt;'[2]NonRes - Report'!$G$14),(DP21+'[2]NonRes - Report'!$G$12),IF(AND($B21="1-inch",DP21&gt;'[2]NonRes - Report'!$I$14),(DP21-'[2]NonRes - Report'!$I$12),IF(AND($B21="1-inch",ABS(DP21)&gt;'[2]NonRes - Report'!$I$14),(DP21+'[2]NonRes - Report'!$I$12),IF(AND($B21="1 1/2-inch",DP21&gt;'[2]NonRes - Report'!$J$14),(DP21-'[2]NonRes - Report'!$J$12),IF(AND($B21="1 1/2-inch",ABS(DP21)&gt;'[2]NonRes - Report'!$J$14),(DP21+'[2]NonRes - Report'!$J$12),IF(AND($B21="2-inch",DP21&gt;'[2]NonRes - Report'!$K$14),(DP21-'[2]NonRes - Report'!$K$12),IF(AND($B21="2-inch",ABS(DP21)&gt;'[2]NonRes - Report'!$K$14),(DP21+'[2]NonRes - Report'!$K$12),IF(AND($B21="3-inch",DP21&gt;'[2]NonRes - Report'!$L$14),(DP21-'[2]NonRes - Report'!$L$12),IF(AND($B21="3-inch",ABS(DP21)&gt;'[2]NonRes - Report'!$L$14),(DP21+'[2]NonRes - Report'!$L$12),IF(AND($B21="4-inch",DP21&gt;'[2]NonRes - Report'!$M$14),(DP21-'[2]NonRes - Report'!$M$12),IF(AND($B21="4-inch",ABS(DP21)&gt;'[2]NonRes - Report'!$M$14),(DP21+'[2]NonRes - Report'!$M$12),IF(AND($B21="6-inch",DP21&gt;'[2]NonRes - Report'!$N$14),(DP21-'[2]NonRes - Report'!$N$12),IF(AND($B21="6-inch",ABS(DP21)&gt;'[2]NonRes - Report'!$N$14),(DP21+'[2]NonRes - Report'!$N$12),0))))))))))))))</f>
        <v>0</v>
      </c>
      <c r="CG21" s="38">
        <f>IF(AND($B21="3/4-inch",DQ21&gt;'[2]NonRes - Report'!$G$14),(DQ21-'[2]NonRes - Report'!$G$12),IF(AND($B21="3/4-inch",ABS(DQ21)&gt;'[2]NonRes - Report'!$G$14),(DQ21+'[2]NonRes - Report'!$G$12),IF(AND($B21="1-inch",DQ21&gt;'[2]NonRes - Report'!$I$14),(DQ21-'[2]NonRes - Report'!$I$12),IF(AND($B21="1-inch",ABS(DQ21)&gt;'[2]NonRes - Report'!$I$14),(DQ21+'[2]NonRes - Report'!$I$12),IF(AND($B21="1 1/2-inch",DQ21&gt;'[2]NonRes - Report'!$J$14),(DQ21-'[2]NonRes - Report'!$J$12),IF(AND($B21="1 1/2-inch",ABS(DQ21)&gt;'[2]NonRes - Report'!$J$14),(DQ21+'[2]NonRes - Report'!$J$12),IF(AND($B21="2-inch",DQ21&gt;'[2]NonRes - Report'!$K$14),(DQ21-'[2]NonRes - Report'!$K$12),IF(AND($B21="2-inch",ABS(DQ21)&gt;'[2]NonRes - Report'!$K$14),(DQ21+'[2]NonRes - Report'!$K$12),IF(AND($B21="3-inch",DQ21&gt;'[2]NonRes - Report'!$L$14),(DQ21-'[2]NonRes - Report'!$L$12),IF(AND($B21="3-inch",ABS(DQ21)&gt;'[2]NonRes - Report'!$L$14),(DQ21+'[2]NonRes - Report'!$L$12),IF(AND($B21="4-inch",DQ21&gt;'[2]NonRes - Report'!$M$14),(DQ21-'[2]NonRes - Report'!$M$12),IF(AND($B21="4-inch",ABS(DQ21)&gt;'[2]NonRes - Report'!$M$14),(DQ21+'[2]NonRes - Report'!$M$12),IF(AND($B21="6-inch",DQ21&gt;'[2]NonRes - Report'!$N$14),(DQ21-'[2]NonRes - Report'!$N$12),IF(AND($B21="6-inch",ABS(DQ21)&gt;'[2]NonRes - Report'!$N$14),(DQ21+'[2]NonRes - Report'!$N$12),0))))))))))))))</f>
        <v>0</v>
      </c>
      <c r="CH21" s="38">
        <f>IF(AND($B21="3/4-inch",DR21&gt;'[2]NonRes - Report'!$G$14),(DR21-'[2]NonRes - Report'!$G$12),IF(AND($B21="3/4-inch",ABS(DR21)&gt;'[2]NonRes - Report'!$G$14),(DR21+'[2]NonRes - Report'!$G$12),IF(AND($B21="1-inch",DR21&gt;'[2]NonRes - Report'!$I$14),(DR21-'[2]NonRes - Report'!$I$12),IF(AND($B21="1-inch",ABS(DR21)&gt;'[2]NonRes - Report'!$I$14),(DR21+'[2]NonRes - Report'!$I$12),IF(AND($B21="1 1/2-inch",DR21&gt;'[2]NonRes - Report'!$J$14),(DR21-'[2]NonRes - Report'!$J$12),IF(AND($B21="1 1/2-inch",ABS(DR21)&gt;'[2]NonRes - Report'!$J$14),(DR21+'[2]NonRes - Report'!$J$12),IF(AND($B21="2-inch",DR21&gt;'[2]NonRes - Report'!$K$14),(DR21-'[2]NonRes - Report'!$K$12),IF(AND($B21="2-inch",ABS(DR21)&gt;'[2]NonRes - Report'!$K$14),(DR21+'[2]NonRes - Report'!$K$12),IF(AND($B21="3-inch",DR21&gt;'[2]NonRes - Report'!$L$14),(DR21-'[2]NonRes - Report'!$L$12),IF(AND($B21="3-inch",ABS(DR21)&gt;'[2]NonRes - Report'!$L$14),(DR21+'[2]NonRes - Report'!$L$12),IF(AND($B21="4-inch",DR21&gt;'[2]NonRes - Report'!$M$14),(DR21-'[2]NonRes - Report'!$M$12),IF(AND($B21="4-inch",ABS(DR21)&gt;'[2]NonRes - Report'!$M$14),(DR21+'[2]NonRes - Report'!$M$12),IF(AND($B21="6-inch",DR21&gt;'[2]NonRes - Report'!$N$14),(DR21-'[2]NonRes - Report'!$N$12),IF(AND($B21="6-inch",ABS(DR21)&gt;'[2]NonRes - Report'!$N$14),(DR21+'[2]NonRes - Report'!$N$12),0))))))))))))))</f>
        <v>0</v>
      </c>
      <c r="CI21" s="38">
        <f>IF(AND($B21="3/4-inch",DS21&gt;'[2]NonRes - Report'!$G$14),(DS21-'[2]NonRes - Report'!$G$12),IF(AND($B21="3/4-inch",ABS(DS21)&gt;'[2]NonRes - Report'!$G$14),(DS21+'[2]NonRes - Report'!$G$12),IF(AND($B21="1-inch",DS21&gt;'[2]NonRes - Report'!$I$14),(DS21-'[2]NonRes - Report'!$I$12),IF(AND($B21="1-inch",ABS(DS21)&gt;'[2]NonRes - Report'!$I$14),(DS21+'[2]NonRes - Report'!$I$12),IF(AND($B21="1 1/2-inch",DS21&gt;'[2]NonRes - Report'!$J$14),(DS21-'[2]NonRes - Report'!$J$12),IF(AND($B21="1 1/2-inch",ABS(DS21)&gt;'[2]NonRes - Report'!$J$14),(DS21+'[2]NonRes - Report'!$J$12),IF(AND($B21="2-inch",DS21&gt;'[2]NonRes - Report'!$K$14),(DS21-'[2]NonRes - Report'!$K$12),IF(AND($B21="2-inch",ABS(DS21)&gt;'[2]NonRes - Report'!$K$14),(DS21+'[2]NonRes - Report'!$K$12),IF(AND($B21="3-inch",DS21&gt;'[2]NonRes - Report'!$L$14),(DS21-'[2]NonRes - Report'!$L$12),IF(AND($B21="3-inch",ABS(DS21)&gt;'[2]NonRes - Report'!$L$14),(DS21+'[2]NonRes - Report'!$L$12),IF(AND($B21="4-inch",DS21&gt;'[2]NonRes - Report'!$M$14),(DS21-'[2]NonRes - Report'!$M$12),IF(AND($B21="4-inch",ABS(DS21)&gt;'[2]NonRes - Report'!$M$14),(DS21+'[2]NonRes - Report'!$M$12),IF(AND($B21="6-inch",DS21&gt;'[2]NonRes - Report'!$N$14),(DS21-'[2]NonRes - Report'!$N$12),IF(AND($B21="6-inch",ABS(DS21)&gt;'[2]NonRes - Report'!$N$14),(DS21+'[2]NonRes - Report'!$N$12),0))))))))))))))</f>
        <v>0</v>
      </c>
      <c r="CJ21" s="38">
        <f>IF(AND($B21="3/4-inch",DT21&gt;'[2]NonRes - Report'!$G$14),(DT21-'[2]NonRes - Report'!$G$12),IF(AND($B21="3/4-inch",ABS(DT21)&gt;'[2]NonRes - Report'!$G$14),(DT21+'[2]NonRes - Report'!$G$12),IF(AND($B21="1-inch",DT21&gt;'[2]NonRes - Report'!$I$14),(DT21-'[2]NonRes - Report'!$I$12),IF(AND($B21="1-inch",ABS(DT21)&gt;'[2]NonRes - Report'!$I$14),(DT21+'[2]NonRes - Report'!$I$12),IF(AND($B21="1 1/2-inch",DT21&gt;'[2]NonRes - Report'!$J$14),(DT21-'[2]NonRes - Report'!$J$12),IF(AND($B21="1 1/2-inch",ABS(DT21)&gt;'[2]NonRes - Report'!$J$14),(DT21+'[2]NonRes - Report'!$J$12),IF(AND($B21="2-inch",DT21&gt;'[2]NonRes - Report'!$K$14),(DT21-'[2]NonRes - Report'!$K$12),IF(AND($B21="2-inch",ABS(DT21)&gt;'[2]NonRes - Report'!$K$14),(DT21+'[2]NonRes - Report'!$K$12),IF(AND($B21="3-inch",DT21&gt;'[2]NonRes - Report'!$L$14),(DT21-'[2]NonRes - Report'!$L$12),IF(AND($B21="3-inch",ABS(DT21)&gt;'[2]NonRes - Report'!$L$14),(DT21+'[2]NonRes - Report'!$L$12),IF(AND($B21="4-inch",DT21&gt;'[2]NonRes - Report'!$M$14),(DT21-'[2]NonRes - Report'!$M$12),IF(AND($B21="4-inch",ABS(DT21)&gt;'[2]NonRes - Report'!$M$14),(DT21+'[2]NonRes - Report'!$M$12),IF(AND($B21="6-inch",DT21&gt;'[2]NonRes - Report'!$N$14),(DT21-'[2]NonRes - Report'!$N$12),IF(AND($B21="6-inch",ABS(DT21)&gt;'[2]NonRes - Report'!$N$14),(DT21+'[2]NonRes - Report'!$N$12),0))))))))))))))</f>
        <v>0</v>
      </c>
      <c r="CK21" s="39">
        <f>IF(AND($B21="3/4-inch",DU21&gt;'[2]NonRes - Report'!$G$14),(DU21-'[2]NonRes - Report'!$G$12),IF(AND($B21="3/4-inch",ABS(DU21)&gt;'[2]NonRes - Report'!$G$14),(DU21+'[2]NonRes - Report'!$G$12),IF(AND($B21="1-inch",DU21&gt;'[2]NonRes - Report'!$I$14),(DU21-'[2]NonRes - Report'!$I$12),IF(AND($B21="1-inch",ABS(DU21)&gt;'[2]NonRes - Report'!$I$14),(DU21+'[2]NonRes - Report'!$I$12),IF(AND($B21="1 1/2-inch",DU21&gt;'[2]NonRes - Report'!$J$14),(DU21-'[2]NonRes - Report'!$J$12),IF(AND($B21="1 1/2-inch",ABS(DU21)&gt;'[2]NonRes - Report'!$J$14),(DU21+'[2]NonRes - Report'!$J$12),IF(AND($B21="2-inch",DU21&gt;'[2]NonRes - Report'!$K$14),(DU21-'[2]NonRes - Report'!$K$12),IF(AND($B21="2-inch",ABS(DU21)&gt;'[2]NonRes - Report'!$K$14),(DU21+'[2]NonRes - Report'!$K$12),IF(AND($B21="3-inch",DU21&gt;'[2]NonRes - Report'!$L$14),(DU21-'[2]NonRes - Report'!$L$12),IF(AND($B21="3-inch",ABS(DU21)&gt;'[2]NonRes - Report'!$L$14),(DU21+'[2]NonRes - Report'!$L$12),IF(AND($B21="4-inch",DU21&gt;'[2]NonRes - Report'!$M$14),(DU21-'[2]NonRes - Report'!$M$12),IF(AND($B21="4-inch",ABS(DU21)&gt;'[2]NonRes - Report'!$M$14),(DU21+'[2]NonRes - Report'!$M$12),IF(AND($B21="6-inch",DU21&gt;'[2]NonRes - Report'!$N$14),(DU21-'[2]NonRes - Report'!$N$12),IF(AND($B21="6-inch",ABS(DU21)&gt;'[2]NonRes - Report'!$N$14),(DU21+'[2]NonRes - Report'!$N$12),0))))))))))))))</f>
        <v>0</v>
      </c>
      <c r="CL21" s="40">
        <f>IF(AND(BZ21&lt;1, ABS(BZ21)&lt;1),0,BZ21/'[2]NonRes - Report'!$I$22*'[2]NonRes - Report'!$E$14)</f>
        <v>0</v>
      </c>
      <c r="CM21" s="40">
        <f>IF(AND(CA21&lt;1, ABS(CA21)&lt;1),0,CA21/'[2]NonRes - Report'!$I$22*'[2]NonRes - Report'!$E$14)</f>
        <v>0</v>
      </c>
      <c r="CN21" s="40">
        <f>IF(AND(CB21&lt;1, ABS(CB21)&lt;1),0,CB21/'[2]NonRes - Report'!$I$22*'[2]NonRes - Report'!$E$14)</f>
        <v>0</v>
      </c>
      <c r="CO21" s="40">
        <f>IF(AND(CC21&lt;1, ABS(CC21)&lt;1),0,CC21/'[2]NonRes - Report'!$I$22*'[2]NonRes - Report'!$E$14)</f>
        <v>0</v>
      </c>
      <c r="CP21" s="40">
        <f>IF(AND(CD21&lt;1, ABS(CD21)&lt;1),0,CD21/'[2]NonRes - Report'!$I$22*'[2]NonRes - Report'!$E$14)</f>
        <v>0</v>
      </c>
      <c r="CQ21" s="40">
        <f>IF(AND(CE21&lt;1, ABS(CE21)&lt;1),0,CE21/'[2]NonRes - Report'!$I$22*'[2]NonRes - Report'!$E$14)</f>
        <v>0</v>
      </c>
      <c r="CR21" s="40">
        <f>IF(AND(CF21&lt;1, ABS(CF21)&lt;1),0,CF21/'[2]NonRes - Report'!$I$22*'[2]NonRes - Report'!$E$14)</f>
        <v>0</v>
      </c>
      <c r="CS21" s="40">
        <f>IF(AND(CG21&lt;1, ABS(CG21)&lt;1),0,CG21/'[2]NonRes - Report'!$I$22*'[2]NonRes - Report'!$E$14)</f>
        <v>0</v>
      </c>
      <c r="CT21" s="40">
        <f>IF(AND(CH21&lt;1, ABS(CH21)&lt;1),0,CH21/'[2]NonRes - Report'!$I$22*'[2]NonRes - Report'!$E$14)</f>
        <v>0</v>
      </c>
      <c r="CU21" s="40">
        <f>IF(AND(CI21&lt;1, ABS(CI21)&lt;1),0,CI21/'[2]NonRes - Report'!$I$22*'[2]NonRes - Report'!$E$14)</f>
        <v>0</v>
      </c>
      <c r="CV21" s="40">
        <f>IF(AND(CJ21&lt;1, ABS(CJ21)&lt;1),0,CJ21/'[2]NonRes - Report'!$I$22*'[2]NonRes - Report'!$E$14)</f>
        <v>0</v>
      </c>
      <c r="CW21" s="41">
        <f>IF(AND(CK21&lt;1, ABS(CK21)&lt;1),0,CK21/'[2]NonRes - Report'!$I$22*'[2]NonRes - Report'!$E$14)</f>
        <v>0</v>
      </c>
      <c r="CX21" s="40">
        <f t="shared" si="2"/>
        <v>117.22499999999999</v>
      </c>
      <c r="CY21" s="40">
        <f t="shared" si="3"/>
        <v>137.625</v>
      </c>
      <c r="CZ21" s="40">
        <f t="shared" si="4"/>
        <v>137.625</v>
      </c>
      <c r="DA21" s="40">
        <f t="shared" si="5"/>
        <v>133.375</v>
      </c>
      <c r="DB21" s="40">
        <f t="shared" si="6"/>
        <v>145.27500000000001</v>
      </c>
      <c r="DC21" s="40">
        <f t="shared" si="7"/>
        <v>158.875</v>
      </c>
      <c r="DD21" s="40">
        <f t="shared" si="8"/>
        <v>134.22499999999999</v>
      </c>
      <c r="DE21" s="40">
        <f t="shared" si="9"/>
        <v>184.125</v>
      </c>
      <c r="DF21" s="40">
        <f t="shared" si="10"/>
        <v>152.07499999999999</v>
      </c>
      <c r="DG21" s="40">
        <f t="shared" si="11"/>
        <v>202.125</v>
      </c>
      <c r="DH21" s="40">
        <f t="shared" si="12"/>
        <v>150.375</v>
      </c>
      <c r="DI21" s="41">
        <f t="shared" si="13"/>
        <v>132.52500000000001</v>
      </c>
      <c r="DJ21" s="38">
        <f t="shared" si="14"/>
        <v>3600</v>
      </c>
      <c r="DK21" s="38">
        <f t="shared" si="15"/>
        <v>6000</v>
      </c>
      <c r="DL21" s="38">
        <f t="shared" si="16"/>
        <v>6000</v>
      </c>
      <c r="DM21" s="38">
        <f t="shared" si="17"/>
        <v>5500</v>
      </c>
      <c r="DN21" s="38">
        <f t="shared" si="18"/>
        <v>6900</v>
      </c>
      <c r="DO21" s="38">
        <f t="shared" si="19"/>
        <v>8500</v>
      </c>
      <c r="DP21" s="38">
        <f t="shared" si="20"/>
        <v>5600</v>
      </c>
      <c r="DQ21" s="38">
        <f t="shared" si="21"/>
        <v>10400</v>
      </c>
      <c r="DR21" s="38">
        <f t="shared" si="22"/>
        <v>7700</v>
      </c>
      <c r="DS21" s="38">
        <f t="shared" si="23"/>
        <v>11600</v>
      </c>
      <c r="DT21" s="38">
        <f t="shared" si="24"/>
        <v>7500</v>
      </c>
      <c r="DU21" s="39">
        <f t="shared" si="25"/>
        <v>5400</v>
      </c>
      <c r="DV21" s="38">
        <f>IF($B21="3/4-inch",'[2]NonRes - Report'!$G$9, IF($B21="1-inch",'[2]NonRes - Report'!$G$9*'[2]NonRes - Report'!$I$19,IF($B21="1 1/2-inch", '[2]NonRes - Report'!$G$9*'[2]NonRes - Report'!$J$19,IF($B21="2-inch",'[2]NonRes - Report'!$G$9*'[2]NonRes - Report'!$K$19,IF($B21="3-inch",'[2]NonRes - Report'!$G$9*'[2]NonRes - Report'!$L$19,IF($B21="4-inch",'[2]NonRes - Report'!$G$9*'[2]NonRes - Report'!$M$19,IF($B21="6-inch",'[2]NonRes - Report'!$G$9*'[2]NonRes - Report'!$N$19, 0)))))))</f>
        <v>0</v>
      </c>
      <c r="DW21" s="38">
        <f>IF($B21="3/4-inch",'[2]NonRes - Report'!$G$9, IF($B21="1-inch",'[2]NonRes - Report'!$G$9*'[2]NonRes - Report'!$I$19,IF($B21="1 1/2-inch", '[2]NonRes - Report'!$G$9*'[2]NonRes - Report'!$J$19,IF($B21="2-inch",'[2]NonRes - Report'!$G$9*'[2]NonRes - Report'!$K$19,IF($B21="3-inch",'[2]NonRes - Report'!$G$9*'[2]NonRes - Report'!$L$19,IF($B21="4-inch",'[2]NonRes - Report'!$G$9*'[2]NonRes - Report'!$M$19,IF($B21="6-inch",'[2]NonRes - Report'!$G$9*'[2]NonRes - Report'!$N$19, 0)))))))</f>
        <v>0</v>
      </c>
      <c r="DX21" s="38">
        <f>IF($B21="3/4-inch",'[2]NonRes - Report'!$G$9, IF($B21="1-inch",'[2]NonRes - Report'!$G$9*'[2]NonRes - Report'!$I$19,IF($B21="1 1/2-inch", '[2]NonRes - Report'!$G$9*'[2]NonRes - Report'!$J$19,IF($B21="2-inch",'[2]NonRes - Report'!$G$9*'[2]NonRes - Report'!$K$19,IF($B21="3-inch",'[2]NonRes - Report'!$G$9*'[2]NonRes - Report'!$L$19,IF($B21="4-inch",'[2]NonRes - Report'!$G$9*'[2]NonRes - Report'!$M$19,IF($B21="6-inch",'[2]NonRes - Report'!$G$9*'[2]NonRes - Report'!$N$19, 0)))))))</f>
        <v>0</v>
      </c>
      <c r="DY21" s="38">
        <f>IF($B21="3/4-inch",'[2]NonRes - Report'!$G$9, IF($B21="1-inch",'[2]NonRes - Report'!$G$9*'[2]NonRes - Report'!$I$19,IF($B21="1 1/2-inch", '[2]NonRes - Report'!$G$9*'[2]NonRes - Report'!$J$19,IF($B21="2-inch",'[2]NonRes - Report'!$G$9*'[2]NonRes - Report'!$K$19,IF($B21="3-inch",'[2]NonRes - Report'!$G$9*'[2]NonRes - Report'!$L$19,IF($B21="4-inch",'[2]NonRes - Report'!$G$9*'[2]NonRes - Report'!$M$19,IF($B21="6-inch",'[2]NonRes - Report'!$G$9*'[2]NonRes - Report'!$N$19, 0)))))))</f>
        <v>0</v>
      </c>
      <c r="DZ21" s="38">
        <f>IF($B21="3/4-inch",'[2]NonRes - Report'!$G$9, IF($B21="1-inch",'[2]NonRes - Report'!$G$9*'[2]NonRes - Report'!$I$19,IF($B21="1 1/2-inch", '[2]NonRes - Report'!$G$9*'[2]NonRes - Report'!$J$19,IF($B21="2-inch",'[2]NonRes - Report'!$G$9*'[2]NonRes - Report'!$K$19,IF($B21="3-inch",'[2]NonRes - Report'!$G$9*'[2]NonRes - Report'!$L$19,IF($B21="4-inch",'[2]NonRes - Report'!$G$9*'[2]NonRes - Report'!$M$19,IF($B21="6-inch",'[2]NonRes - Report'!$G$9*'[2]NonRes - Report'!$N$19, 0)))))))</f>
        <v>0</v>
      </c>
      <c r="EA21" s="38">
        <f>IF($B21="3/4-inch",'[2]NonRes - Report'!$G$9, IF($B21="1-inch",'[2]NonRes - Report'!$G$9*'[2]NonRes - Report'!$I$19,IF($B21="1 1/2-inch", '[2]NonRes - Report'!$G$9*'[2]NonRes - Report'!$J$19,IF($B21="2-inch",'[2]NonRes - Report'!$G$9*'[2]NonRes - Report'!$K$19,IF($B21="3-inch",'[2]NonRes - Report'!$G$9*'[2]NonRes - Report'!$L$19,IF($B21="4-inch",'[2]NonRes - Report'!$G$9*'[2]NonRes - Report'!$M$19,IF($B21="6-inch",'[2]NonRes - Report'!$G$9*'[2]NonRes - Report'!$N$19, 0)))))))</f>
        <v>0</v>
      </c>
      <c r="EB21" s="38">
        <f>IF($B21="3/4-inch",'[2]NonRes - Report'!$G$9, IF($B21="1-inch",'[2]NonRes - Report'!$G$9*'[2]NonRes - Report'!$I$19,IF($B21="1 1/2-inch", '[2]NonRes - Report'!$G$9*'[2]NonRes - Report'!$J$19,IF($B21="2-inch",'[2]NonRes - Report'!$G$9*'[2]NonRes - Report'!$K$19,IF($B21="3-inch",'[2]NonRes - Report'!$G$9*'[2]NonRes - Report'!$L$19,IF($B21="4-inch",'[2]NonRes - Report'!$G$9*'[2]NonRes - Report'!$M$19,IF($B21="6-inch",'[2]NonRes - Report'!$G$9*'[2]NonRes - Report'!$N$19, 0)))))))</f>
        <v>0</v>
      </c>
      <c r="EC21" s="38">
        <f>IF($B21="3/4-inch",'[2]NonRes - Report'!$G$9, IF($B21="1-inch",'[2]NonRes - Report'!$G$9*'[2]NonRes - Report'!$I$19,IF($B21="1 1/2-inch", '[2]NonRes - Report'!$G$9*'[2]NonRes - Report'!$J$19,IF($B21="2-inch",'[2]NonRes - Report'!$G$9*'[2]NonRes - Report'!$K$19,IF($B21="3-inch",'[2]NonRes - Report'!$G$9*'[2]NonRes - Report'!$L$19,IF($B21="4-inch",'[2]NonRes - Report'!$G$9*'[2]NonRes - Report'!$M$19,IF($B21="6-inch",'[2]NonRes - Report'!$G$9*'[2]NonRes - Report'!$N$19, 0)))))))</f>
        <v>0</v>
      </c>
      <c r="ED21" s="38">
        <f>IF($B21="3/4-inch",'[2]NonRes - Report'!$G$9, IF($B21="1-inch",'[2]NonRes - Report'!$G$9*'[2]NonRes - Report'!$I$19,IF($B21="1 1/2-inch", '[2]NonRes - Report'!$G$9*'[2]NonRes - Report'!$J$19,IF($B21="2-inch",'[2]NonRes - Report'!$G$9*'[2]NonRes - Report'!$K$19,IF($B21="3-inch",'[2]NonRes - Report'!$G$9*'[2]NonRes - Report'!$L$19,IF($B21="4-inch",'[2]NonRes - Report'!$G$9*'[2]NonRes - Report'!$M$19,IF($B21="6-inch",'[2]NonRes - Report'!$G$9*'[2]NonRes - Report'!$N$19, 0)))))))</f>
        <v>0</v>
      </c>
      <c r="EE21" s="38">
        <f>IF($B21="3/4-inch",'[2]NonRes - Report'!$G$9, IF($B21="1-inch",'[2]NonRes - Report'!$G$9*'[2]NonRes - Report'!$I$19,IF($B21="1 1/2-inch", '[2]NonRes - Report'!$G$9*'[2]NonRes - Report'!$J$19,IF($B21="2-inch",'[2]NonRes - Report'!$G$9*'[2]NonRes - Report'!$K$19,IF($B21="3-inch",'[2]NonRes - Report'!$G$9*'[2]NonRes - Report'!$L$19,IF($B21="4-inch",'[2]NonRes - Report'!$G$9*'[2]NonRes - Report'!$M$19,IF($B21="6-inch",'[2]NonRes - Report'!$G$9*'[2]NonRes - Report'!$N$19, 0)))))))</f>
        <v>0</v>
      </c>
      <c r="EF21" s="38">
        <f>IF($B21="3/4-inch",'[2]NonRes - Report'!$G$9, IF($B21="1-inch",'[2]NonRes - Report'!$G$9*'[2]NonRes - Report'!$I$19,IF($B21="1 1/2-inch", '[2]NonRes - Report'!$G$9*'[2]NonRes - Report'!$J$19,IF($B21="2-inch",'[2]NonRes - Report'!$G$9*'[2]NonRes - Report'!$K$19,IF($B21="3-inch",'[2]NonRes - Report'!$G$9*'[2]NonRes - Report'!$L$19,IF($B21="4-inch",'[2]NonRes - Report'!$G$9*'[2]NonRes - Report'!$M$19,IF($B21="6-inch",'[2]NonRes - Report'!$G$9*'[2]NonRes - Report'!$N$19, 0)))))))</f>
        <v>0</v>
      </c>
      <c r="EG21" s="39">
        <f>IF($B21="3/4-inch",'[2]NonRes - Report'!$G$9, IF($B21="1-inch",'[2]NonRes - Report'!$G$9*'[2]NonRes - Report'!$I$19,IF($B21="1 1/2-inch", '[2]NonRes - Report'!$G$9*'[2]NonRes - Report'!$J$19,IF($B21="2-inch",'[2]NonRes - Report'!$G$9*'[2]NonRes - Report'!$K$19,IF($B21="3-inch",'[2]NonRes - Report'!$G$9*'[2]NonRes - Report'!$L$19,IF($B21="4-inch",'[2]NonRes - Report'!$G$9*'[2]NonRes - Report'!$M$19,IF($B21="6-inch",'[2]NonRes - Report'!$G$9*'[2]NonRes - Report'!$N$19, 0)))))))</f>
        <v>0</v>
      </c>
      <c r="EH21" s="42"/>
      <c r="EI21" s="42"/>
      <c r="EJ21" s="42"/>
      <c r="EK21" s="42"/>
      <c r="EL21" s="42"/>
      <c r="EM21" s="42"/>
      <c r="EN21" s="42"/>
      <c r="EO21" s="42"/>
      <c r="EP21" s="42"/>
      <c r="EQ21" s="42"/>
      <c r="ER21" s="42"/>
      <c r="ES21" s="42"/>
    </row>
    <row r="22" spans="1:149" ht="15">
      <c r="A22" s="120" t="s">
        <v>96</v>
      </c>
      <c r="B22" s="34" t="str">
        <f>'[2]Input - NonRes'!A468</f>
        <v>3-inch</v>
      </c>
      <c r="C22" s="35">
        <f t="shared" si="0"/>
        <v>5491.5</v>
      </c>
      <c r="D22" s="36">
        <f t="shared" si="1"/>
        <v>343600</v>
      </c>
      <c r="E22" s="37">
        <f>IF('[2]NonRes - Report'!$K$22="Monthly",(AVERAGE(F22:Q22)),AVERAGE(F22,H22,J22,L22,N22,P22))</f>
        <v>28633.333333333332</v>
      </c>
      <c r="F22" s="38">
        <f>IF('[2]Input - NonRes'!B468="", "", '[2]Input - NonRes'!B468)</f>
        <v>24800</v>
      </c>
      <c r="G22" s="38">
        <f>IF('[2]Input - NonRes'!C468="","",'[2]Input - NonRes'!C468)</f>
        <v>35800</v>
      </c>
      <c r="H22" s="38">
        <f>IF('[2]Input - NonRes'!D468="", "", '[2]Input - NonRes'!D468)</f>
        <v>26200</v>
      </c>
      <c r="I22" s="38">
        <f>IF('[2]Input - NonRes'!E468="", "", '[2]Input - NonRes'!E468)</f>
        <v>26000</v>
      </c>
      <c r="J22" s="38">
        <f>IF('[2]Input - NonRes'!F468="", "", '[2]Input - NonRes'!F468)</f>
        <v>26500</v>
      </c>
      <c r="K22" s="38">
        <f>IF('[2]Input - NonRes'!G468="", "", '[2]Input - NonRes'!G468)</f>
        <v>30700</v>
      </c>
      <c r="L22" s="38">
        <f>IF('[2]Input - NonRes'!H468="", "", '[2]Input - NonRes'!H468)</f>
        <v>23800</v>
      </c>
      <c r="M22" s="38">
        <f>IF('[2]Input - NonRes'!I468="", "", '[2]Input - NonRes'!I468)</f>
        <v>26900</v>
      </c>
      <c r="N22" s="38">
        <f>IF('[2]Input - NonRes'!J468="", "", '[2]Input - NonRes'!J468)</f>
        <v>27100</v>
      </c>
      <c r="O22" s="38">
        <f>IF('[2]Input - NonRes'!K468="", "", '[2]Input - NonRes'!K468)</f>
        <v>25200</v>
      </c>
      <c r="P22" s="38">
        <f>IF('[2]Input - NonRes'!L468="", "", '[2]Input - NonRes'!L468)</f>
        <v>35100</v>
      </c>
      <c r="Q22" s="39">
        <f>IF('[2]Input - NonRes'!M468="", "", '[2]Input - NonRes'!M468)</f>
        <v>35500</v>
      </c>
      <c r="R22" s="40">
        <f>IF(AND($B22="3/4-inch", NOT(F22=""),OR(F22&gt;=0, F22&lt;0)),'[2]NonRes - Report'!$E$9,IF(AND($B22="1-inch", NOT(F22=""),OR(F22&gt;=0, F22&lt;0)),'[2]NonRes - Report'!$I$9,IF(AND($B22="1 1/2-inch", NOT(F22=""),OR(F22&gt;=0, F22&lt;0)),'[2]NonRes - Report'!$J$9,IF(AND($B22="2-inch", NOT(F22=""),OR(F22&gt;=0, F22&lt;0)),'[2]NonRes - Report'!$K$9,IF(AND($B22="3-inch", NOT(F22=""),OR(F22&gt;=0, F22&lt;0)),'[2]NonRes - Report'!$L$9,IF(AND($B22="4-inch", NOT(F22=""),OR(F22&gt;=0, F22&lt;0)),'[2]NonRes - Report'!$M$9,IF(AND($B22="6-inch", NOT(F22=""),OR(F22&gt;=0, F22&lt;0)),'[2]NonRes - Report'!$N$9, 0)))))))</f>
        <v>86.625</v>
      </c>
      <c r="S22" s="40">
        <f>IF(AND($B22="3/4-inch", NOT(G22=""),OR(G22&gt;=0, G22&lt;0)),'[2]NonRes - Report'!$E$9,IF(AND($B22="1-inch", NOT(G22=""),OR(G22&gt;=0, G22&lt;0)),'[2]NonRes - Report'!$I$9,IF(AND($B22="1 1/2-inch", NOT(G22=""),OR(G22&gt;=0, G22&lt;0)),'[2]NonRes - Report'!$J$9,IF(AND($B22="2-inch", NOT(G22=""),OR(G22&gt;=0, G22&lt;0)),'[2]NonRes - Report'!$K$9,IF(AND($B22="3-inch", NOT(G22=""),OR(G22&gt;=0, G22&lt;0)),'[2]NonRes - Report'!$L$9,IF(AND($B22="4-inch", NOT(G22=""),OR(G22&gt;=0, G22&lt;0)),'[2]NonRes - Report'!$M$9,IF(AND($B22="6-inch", NOT(G22=""),OR(G22&gt;=0, G22&lt;0)),'[2]NonRes - Report'!$N$9, 0)))))))</f>
        <v>86.625</v>
      </c>
      <c r="T22" s="40">
        <f>IF(AND($B22="3/4-inch", NOT(H22=""),OR(H22&gt;=0, H22&lt;0)),'[2]NonRes - Report'!$E$9,IF(AND($B22="1-inch", NOT(H22=""),OR(H22&gt;=0, H22&lt;0)),'[2]NonRes - Report'!$I$9,IF(AND($B22="1 1/2-inch", NOT(H22=""),OR(H22&gt;=0, H22&lt;0)),'[2]NonRes - Report'!$J$9,IF(AND($B22="2-inch", NOT(H22=""),OR(H22&gt;=0, H22&lt;0)),'[2]NonRes - Report'!$K$9,IF(AND($B22="3-inch", NOT(H22=""),OR(H22&gt;=0, H22&lt;0)),'[2]NonRes - Report'!$L$9,IF(AND($B22="4-inch", NOT(H22=""),OR(H22&gt;=0, H22&lt;0)),'[2]NonRes - Report'!$M$9,IF(AND($B22="6-inch", NOT(H22=""),OR(H22&gt;=0, H22&lt;0)),'[2]NonRes - Report'!$N$9, 0)))))))</f>
        <v>86.625</v>
      </c>
      <c r="U22" s="40">
        <f>IF(AND($B22="3/4-inch", NOT(I22=""),OR(I22&gt;=0, I22&lt;0)),'[2]NonRes - Report'!$E$9,IF(AND($B22="1-inch", NOT(I22=""),OR(I22&gt;=0, I22&lt;0)),'[2]NonRes - Report'!$I$9,IF(AND($B22="1 1/2-inch", NOT(I22=""),OR(I22&gt;=0, I22&lt;0)),'[2]NonRes - Report'!$J$9,IF(AND($B22="2-inch", NOT(I22=""),OR(I22&gt;=0, I22&lt;0)),'[2]NonRes - Report'!$K$9,IF(AND($B22="3-inch", NOT(I22=""),OR(I22&gt;=0, I22&lt;0)),'[2]NonRes - Report'!$L$9,IF(AND($B22="4-inch", NOT(I22=""),OR(I22&gt;=0, I22&lt;0)),'[2]NonRes - Report'!$M$9,IF(AND($B22="6-inch", NOT(I22=""),OR(I22&gt;=0, I22&lt;0)),'[2]NonRes - Report'!$N$9, 0)))))))</f>
        <v>86.625</v>
      </c>
      <c r="V22" s="40">
        <f>IF(AND($B22="3/4-inch", NOT(J22=""),OR(J22&gt;=0, J22&lt;0)),'[2]NonRes - Report'!$E$9,IF(AND($B22="1-inch", NOT(J22=""),OR(J22&gt;=0, J22&lt;0)),'[2]NonRes - Report'!$I$9,IF(AND($B22="1 1/2-inch", NOT(J22=""),OR(J22&gt;=0, J22&lt;0)),'[2]NonRes - Report'!$J$9,IF(AND($B22="2-inch", NOT(J22=""),OR(J22&gt;=0, J22&lt;0)),'[2]NonRes - Report'!$K$9,IF(AND($B22="3-inch", NOT(J22=""),OR(J22&gt;=0, J22&lt;0)),'[2]NonRes - Report'!$L$9,IF(AND($B22="4-inch", NOT(J22=""),OR(J22&gt;=0, J22&lt;0)),'[2]NonRes - Report'!$M$9,IF(AND($B22="6-inch", NOT(J22=""),OR(J22&gt;=0, J22&lt;0)),'[2]NonRes - Report'!$N$9, 0)))))))</f>
        <v>86.625</v>
      </c>
      <c r="W22" s="40">
        <f>IF(AND($B22="3/4-inch", NOT(K22=""),OR(K22&gt;=0, K22&lt;0)),'[2]NonRes - Report'!$E$9,IF(AND($B22="1-inch", NOT(K22=""),OR(K22&gt;=0, K22&lt;0)),'[2]NonRes - Report'!$I$9,IF(AND($B22="1 1/2-inch", NOT(K22=""),OR(K22&gt;=0, K22&lt;0)),'[2]NonRes - Report'!$J$9,IF(AND($B22="2-inch", NOT(K22=""),OR(K22&gt;=0, K22&lt;0)),'[2]NonRes - Report'!$K$9,IF(AND($B22="3-inch", NOT(K22=""),OR(K22&gt;=0, K22&lt;0)),'[2]NonRes - Report'!$L$9,IF(AND($B22="4-inch", NOT(K22=""),OR(K22&gt;=0, K22&lt;0)),'[2]NonRes - Report'!$M$9,IF(AND($B22="6-inch", NOT(K22=""),OR(K22&gt;=0, K22&lt;0)),'[2]NonRes - Report'!$N$9, 0)))))))</f>
        <v>86.625</v>
      </c>
      <c r="X22" s="40">
        <f>IF(AND($B22="3/4-inch", NOT(L22=""),OR(L22&gt;=0, L22&lt;0)),'[2]NonRes - Report'!$E$9,IF(AND($B22="1-inch", NOT(L22=""),OR(L22&gt;=0, L22&lt;0)),'[2]NonRes - Report'!$I$9,IF(AND($B22="1 1/2-inch", NOT(L22=""),OR(L22&gt;=0, L22&lt;0)),'[2]NonRes - Report'!$J$9,IF(AND($B22="2-inch", NOT(L22=""),OR(L22&gt;=0, L22&lt;0)),'[2]NonRes - Report'!$K$9,IF(AND($B22="3-inch", NOT(L22=""),OR(L22&gt;=0, L22&lt;0)),'[2]NonRes - Report'!$L$9,IF(AND($B22="4-inch", NOT(L22=""),OR(L22&gt;=0, L22&lt;0)),'[2]NonRes - Report'!$M$9,IF(AND($B22="6-inch", NOT(L22=""),OR(L22&gt;=0, L22&lt;0)),'[2]NonRes - Report'!$N$9, 0)))))))</f>
        <v>86.625</v>
      </c>
      <c r="Y22" s="40">
        <f>IF(AND($B22="3/4-inch", NOT(M22=""),OR(M22&gt;=0, M22&lt;0)),'[2]NonRes - Report'!$E$9,IF(AND($B22="1-inch", NOT(M22=""),OR(M22&gt;=0, M22&lt;0)),'[2]NonRes - Report'!$I$9,IF(AND($B22="1 1/2-inch", NOT(M22=""),OR(M22&gt;=0, M22&lt;0)),'[2]NonRes - Report'!$J$9,IF(AND($B22="2-inch", NOT(M22=""),OR(M22&gt;=0, M22&lt;0)),'[2]NonRes - Report'!$K$9,IF(AND($B22="3-inch", NOT(M22=""),OR(M22&gt;=0, M22&lt;0)),'[2]NonRes - Report'!$L$9,IF(AND($B22="4-inch", NOT(M22=""),OR(M22&gt;=0, M22&lt;0)),'[2]NonRes - Report'!$M$9,IF(AND($B22="6-inch", NOT(M22=""),OR(M22&gt;=0, M22&lt;0)),'[2]NonRes - Report'!$N$9, 0)))))))</f>
        <v>86.625</v>
      </c>
      <c r="Z22" s="40">
        <f>IF(AND($B22="3/4-inch", NOT(N22=""),OR(N22&gt;=0, N22&lt;0)),'[2]NonRes - Report'!$E$9,IF(AND($B22="1-inch", NOT(N22=""),OR(N22&gt;=0, N22&lt;0)),'[2]NonRes - Report'!$I$9,IF(AND($B22="1 1/2-inch", NOT(N22=""),OR(N22&gt;=0, N22&lt;0)),'[2]NonRes - Report'!$J$9,IF(AND($B22="2-inch", NOT(N22=""),OR(N22&gt;=0, N22&lt;0)),'[2]NonRes - Report'!$K$9,IF(AND($B22="3-inch", NOT(N22=""),OR(N22&gt;=0, N22&lt;0)),'[2]NonRes - Report'!$L$9,IF(AND($B22="4-inch", NOT(N22=""),OR(N22&gt;=0, N22&lt;0)),'[2]NonRes - Report'!$M$9,IF(AND($B22="6-inch", NOT(N22=""),OR(N22&gt;=0, N22&lt;0)),'[2]NonRes - Report'!$N$9, 0)))))))</f>
        <v>86.625</v>
      </c>
      <c r="AA22" s="40">
        <f>IF(AND($B22="3/4-inch", NOT(O22=""),OR(O22&gt;=0, O22&lt;0)),'[2]NonRes - Report'!$E$9,IF(AND($B22="1-inch", NOT(O22=""),OR(O22&gt;=0, O22&lt;0)),'[2]NonRes - Report'!$I$9,IF(AND($B22="1 1/2-inch", NOT(O22=""),OR(O22&gt;=0, O22&lt;0)),'[2]NonRes - Report'!$J$9,IF(AND($B22="2-inch", NOT(O22=""),OR(O22&gt;=0, O22&lt;0)),'[2]NonRes - Report'!$K$9,IF(AND($B22="3-inch", NOT(O22=""),OR(O22&gt;=0, O22&lt;0)),'[2]NonRes - Report'!$L$9,IF(AND($B22="4-inch", NOT(O22=""),OR(O22&gt;=0, O22&lt;0)),'[2]NonRes - Report'!$M$9,IF(AND($B22="6-inch", NOT(O22=""),OR(O22&gt;=0, O22&lt;0)),'[2]NonRes - Report'!$N$9, 0)))))))</f>
        <v>86.625</v>
      </c>
      <c r="AB22" s="40">
        <f>IF(AND($B22="3/4-inch", NOT(P22=""),OR(P22&gt;=0, P22&lt;0)),'[2]NonRes - Report'!$E$9,IF(AND($B22="1-inch", NOT(P22=""),OR(P22&gt;=0, P22&lt;0)),'[2]NonRes - Report'!$I$9,IF(AND($B22="1 1/2-inch", NOT(P22=""),OR(P22&gt;=0, P22&lt;0)),'[2]NonRes - Report'!$J$9,IF(AND($B22="2-inch", NOT(P22=""),OR(P22&gt;=0, P22&lt;0)),'[2]NonRes - Report'!$K$9,IF(AND($B22="3-inch", NOT(P22=""),OR(P22&gt;=0, P22&lt;0)),'[2]NonRes - Report'!$L$9,IF(AND($B22="4-inch", NOT(P22=""),OR(P22&gt;=0, P22&lt;0)),'[2]NonRes - Report'!$M$9,IF(AND($B22="6-inch", NOT(P22=""),OR(P22&gt;=0, P22&lt;0)),'[2]NonRes - Report'!$N$9, 0)))))))</f>
        <v>86.625</v>
      </c>
      <c r="AC22" s="41">
        <f>IF(AND($B22="3/4-inch", NOT(Q22=""),OR(Q22&gt;=0, Q22&lt;0)),'[2]NonRes - Report'!$E$9,IF(AND($B22="1-inch", NOT(Q22=""),OR(Q22&gt;=0, Q22&lt;0)),'[2]NonRes - Report'!$I$9,IF(AND($B22="1 1/2-inch", NOT(Q22=""),OR(Q22&gt;=0, Q22&lt;0)),'[2]NonRes - Report'!$J$9,IF(AND($B22="2-inch", NOT(Q22=""),OR(Q22&gt;=0, Q22&lt;0)),'[2]NonRes - Report'!$K$9,IF(AND($B22="3-inch", NOT(Q22=""),OR(Q22&gt;=0, Q22&lt;0)),'[2]NonRes - Report'!$L$9,IF(AND($B22="4-inch", NOT(Q22=""),OR(Q22&gt;=0, Q22&lt;0)),'[2]NonRes - Report'!$M$9,IF(AND($B22="6-inch", NOT(Q22=""),OR(Q22&gt;=0, Q22&lt;0)),'[2]NonRes - Report'!$N$9, 0)))))))</f>
        <v>86.625</v>
      </c>
      <c r="AD22" s="38">
        <f>IF(AND($B22="3/4-inch",DJ22&gt;'[2]NonRes - Report'!$G$10),'[2]NonRes - Report'!$G$10,IF(AND($B22="3/4-inch",ABS(DJ22)&gt;'[2]NonRes - Report'!$G$10),-'[2]NonRes - Report'!$G$10,IF(AND($B22="1-inch",DJ22&gt;'[2]NonRes - Report'!$I$10),'[2]NonRes - Report'!$I$10,IF(AND($B22="1-inch",ABS(DJ22)&gt;'[2]NonRes - Report'!$I$10),-'[2]NonRes - Report'!$I$10,IF(AND($B22="1 1/2-inch",DJ22&gt;'[2]NonRes - Report'!$J$10),'[2]NonRes - Report'!$J$10,IF(AND($B22="1 1/2-inch",ABS(DJ22)&gt;'[2]NonRes - Report'!$J$10),-'[2]NonRes - Report'!$J$10,IF(AND($B22="2-inch",DJ22&gt;'[2]NonRes - Report'!$K$10),'[2]NonRes - Report'!$K$10,IF(AND($B22="2-inch",ABS(DJ22)&gt;'[2]NonRes - Report'!$K$10),-'[2]NonRes - Report'!$K$10,IF(AND($B22="3-inch",DJ22&gt;'[2]NonRes - Report'!$L$10),'[2]NonRes - Report'!$L$10,IF(AND($B22="3-inch",ABS(DJ22)&gt;'[2]NonRes - Report'!$L$10),-'[2]NonRes - Report'!$L$10,IF(AND($B22="4-inch",DJ22&gt;'[2]NonRes - Report'!$M$10),'[2]NonRes - Report'!$M$10,IF(AND($B22="4-inch",ABS(DJ22)&gt;'[2]NonRes - Report'!$M$10),-'[2]NonRes - Report'!$M$10,IF(AND($B22="6-inch",DJ22&gt;'[2]NonRes - Report'!$N$10),'[2]NonRes - Report'!$N$10,IF(AND($B22="6-inch",ABS(DJ22)&gt;'[2]NonRes - Report'!$N$10),-'[2]NonRes - Report'!$N$10,IF(DJ22&lt;0,-DJ22,DJ22)))))))))))))))</f>
        <v>9000</v>
      </c>
      <c r="AE22" s="38">
        <f>IF(AND($B22="3/4-inch",DK22&gt;'[2]NonRes - Report'!$G$10),'[2]NonRes - Report'!$G$10,IF(AND($B22="3/4-inch",ABS(DK22)&gt;'[2]NonRes - Report'!$G$10),-'[2]NonRes - Report'!$G$10,IF(AND($B22="1-inch",DK22&gt;'[2]NonRes - Report'!$I$10),'[2]NonRes - Report'!$I$10,IF(AND($B22="1-inch",ABS(DK22)&gt;'[2]NonRes - Report'!$I$10),-'[2]NonRes - Report'!$I$10,IF(AND($B22="1 1/2-inch",DK22&gt;'[2]NonRes - Report'!$J$10),'[2]NonRes - Report'!$J$10,IF(AND($B22="1 1/2-inch",ABS(DK22)&gt;'[2]NonRes - Report'!$J$10),-'[2]NonRes - Report'!$J$10,IF(AND($B22="2-inch",DK22&gt;'[2]NonRes - Report'!$K$10),'[2]NonRes - Report'!$K$10,IF(AND($B22="2-inch",ABS(DK22)&gt;'[2]NonRes - Report'!$K$10),-'[2]NonRes - Report'!$K$10,IF(AND($B22="3-inch",DK22&gt;'[2]NonRes - Report'!$L$10),'[2]NonRes - Report'!$L$10,IF(AND($B22="3-inch",ABS(DK22)&gt;'[2]NonRes - Report'!$L$10),-'[2]NonRes - Report'!$L$10,IF(AND($B22="4-inch",DK22&gt;'[2]NonRes - Report'!$M$10),'[2]NonRes - Report'!$M$10,IF(AND($B22="4-inch",ABS(DK22)&gt;'[2]NonRes - Report'!$M$10),-'[2]NonRes - Report'!$M$10,IF(AND($B22="6-inch",DK22&gt;'[2]NonRes - Report'!$N$10),'[2]NonRes - Report'!$N$10,IF(AND($B22="6-inch",ABS(DK22)&gt;'[2]NonRes - Report'!$N$10),-'[2]NonRes - Report'!$N$10,IF(DK22&lt;0,-DK22,DK22)))))))))))))))</f>
        <v>9000</v>
      </c>
      <c r="AF22" s="38">
        <f>IF(AND($B22="3/4-inch",DL22&gt;'[2]NonRes - Report'!$G$10),'[2]NonRes - Report'!$G$10,IF(AND($B22="3/4-inch",ABS(DL22)&gt;'[2]NonRes - Report'!$G$10),-'[2]NonRes - Report'!$G$10,IF(AND($B22="1-inch",DL22&gt;'[2]NonRes - Report'!$I$10),'[2]NonRes - Report'!$I$10,IF(AND($B22="1-inch",ABS(DL22)&gt;'[2]NonRes - Report'!$I$10),-'[2]NonRes - Report'!$I$10,IF(AND($B22="1 1/2-inch",DL22&gt;'[2]NonRes - Report'!$J$10),'[2]NonRes - Report'!$J$10,IF(AND($B22="1 1/2-inch",ABS(DL22)&gt;'[2]NonRes - Report'!$J$10),-'[2]NonRes - Report'!$J$10,IF(AND($B22="2-inch",DL22&gt;'[2]NonRes - Report'!$K$10),'[2]NonRes - Report'!$K$10,IF(AND($B22="2-inch",ABS(DL22)&gt;'[2]NonRes - Report'!$K$10),-'[2]NonRes - Report'!$K$10,IF(AND($B22="3-inch",DL22&gt;'[2]NonRes - Report'!$L$10),'[2]NonRes - Report'!$L$10,IF(AND($B22="3-inch",ABS(DL22)&gt;'[2]NonRes - Report'!$L$10),-'[2]NonRes - Report'!$L$10,IF(AND($B22="4-inch",DL22&gt;'[2]NonRes - Report'!$M$10),'[2]NonRes - Report'!$M$10,IF(AND($B22="4-inch",ABS(DL22)&gt;'[2]NonRes - Report'!$M$10),-'[2]NonRes - Report'!$M$10,IF(AND($B22="6-inch",DL22&gt;'[2]NonRes - Report'!$N$10),'[2]NonRes - Report'!$N$10,IF(AND($B22="6-inch",ABS(DL22)&gt;'[2]NonRes - Report'!$N$10),-'[2]NonRes - Report'!$N$10,IF(DL22&lt;0,-DL22,DL22)))))))))))))))</f>
        <v>9000</v>
      </c>
      <c r="AG22" s="38">
        <f>IF(AND($B22="3/4-inch",DM22&gt;'[2]NonRes - Report'!$G$10),'[2]NonRes - Report'!$G$10,IF(AND($B22="3/4-inch",ABS(DM22)&gt;'[2]NonRes - Report'!$G$10),-'[2]NonRes - Report'!$G$10,IF(AND($B22="1-inch",DM22&gt;'[2]NonRes - Report'!$I$10),'[2]NonRes - Report'!$I$10,IF(AND($B22="1-inch",ABS(DM22)&gt;'[2]NonRes - Report'!$I$10),-'[2]NonRes - Report'!$I$10,IF(AND($B22="1 1/2-inch",DM22&gt;'[2]NonRes - Report'!$J$10),'[2]NonRes - Report'!$J$10,IF(AND($B22="1 1/2-inch",ABS(DM22)&gt;'[2]NonRes - Report'!$J$10),-'[2]NonRes - Report'!$J$10,IF(AND($B22="2-inch",DM22&gt;'[2]NonRes - Report'!$K$10),'[2]NonRes - Report'!$K$10,IF(AND($B22="2-inch",ABS(DM22)&gt;'[2]NonRes - Report'!$K$10),-'[2]NonRes - Report'!$K$10,IF(AND($B22="3-inch",DM22&gt;'[2]NonRes - Report'!$L$10),'[2]NonRes - Report'!$L$10,IF(AND($B22="3-inch",ABS(DM22)&gt;'[2]NonRes - Report'!$L$10),-'[2]NonRes - Report'!$L$10,IF(AND($B22="4-inch",DM22&gt;'[2]NonRes - Report'!$M$10),'[2]NonRes - Report'!$M$10,IF(AND($B22="4-inch",ABS(DM22)&gt;'[2]NonRes - Report'!$M$10),-'[2]NonRes - Report'!$M$10,IF(AND($B22="6-inch",DM22&gt;'[2]NonRes - Report'!$N$10),'[2]NonRes - Report'!$N$10,IF(AND($B22="6-inch",ABS(DM22)&gt;'[2]NonRes - Report'!$N$10),-'[2]NonRes - Report'!$N$10,IF(DM22&lt;0,-DM22,DM22)))))))))))))))</f>
        <v>9000</v>
      </c>
      <c r="AH22" s="38">
        <f>IF(AND($B22="3/4-inch",DN22&gt;'[2]NonRes - Report'!$G$10),'[2]NonRes - Report'!$G$10,IF(AND($B22="3/4-inch",ABS(DN22)&gt;'[2]NonRes - Report'!$G$10),-'[2]NonRes - Report'!$G$10,IF(AND($B22="1-inch",DN22&gt;'[2]NonRes - Report'!$I$10),'[2]NonRes - Report'!$I$10,IF(AND($B22="1-inch",ABS(DN22)&gt;'[2]NonRes - Report'!$I$10),-'[2]NonRes - Report'!$I$10,IF(AND($B22="1 1/2-inch",DN22&gt;'[2]NonRes - Report'!$J$10),'[2]NonRes - Report'!$J$10,IF(AND($B22="1 1/2-inch",ABS(DN22)&gt;'[2]NonRes - Report'!$J$10),-'[2]NonRes - Report'!$J$10,IF(AND($B22="2-inch",DN22&gt;'[2]NonRes - Report'!$K$10),'[2]NonRes - Report'!$K$10,IF(AND($B22="2-inch",ABS(DN22)&gt;'[2]NonRes - Report'!$K$10),-'[2]NonRes - Report'!$K$10,IF(AND($B22="3-inch",DN22&gt;'[2]NonRes - Report'!$L$10),'[2]NonRes - Report'!$L$10,IF(AND($B22="3-inch",ABS(DN22)&gt;'[2]NonRes - Report'!$L$10),-'[2]NonRes - Report'!$L$10,IF(AND($B22="4-inch",DN22&gt;'[2]NonRes - Report'!$M$10),'[2]NonRes - Report'!$M$10,IF(AND($B22="4-inch",ABS(DN22)&gt;'[2]NonRes - Report'!$M$10),-'[2]NonRes - Report'!$M$10,IF(AND($B22="6-inch",DN22&gt;'[2]NonRes - Report'!$N$10),'[2]NonRes - Report'!$N$10,IF(AND($B22="6-inch",ABS(DN22)&gt;'[2]NonRes - Report'!$N$10),-'[2]NonRes - Report'!$N$10,IF(DN22&lt;0,-DN22,DN22)))))))))))))))</f>
        <v>9000</v>
      </c>
      <c r="AI22" s="38">
        <f>IF(AND($B22="3/4-inch",DO22&gt;'[2]NonRes - Report'!$G$10),'[2]NonRes - Report'!$G$10,IF(AND($B22="3/4-inch",ABS(DO22)&gt;'[2]NonRes - Report'!$G$10),-'[2]NonRes - Report'!$G$10,IF(AND($B22="1-inch",DO22&gt;'[2]NonRes - Report'!$I$10),'[2]NonRes - Report'!$I$10,IF(AND($B22="1-inch",ABS(DO22)&gt;'[2]NonRes - Report'!$I$10),-'[2]NonRes - Report'!$I$10,IF(AND($B22="1 1/2-inch",DO22&gt;'[2]NonRes - Report'!$J$10),'[2]NonRes - Report'!$J$10,IF(AND($B22="1 1/2-inch",ABS(DO22)&gt;'[2]NonRes - Report'!$J$10),-'[2]NonRes - Report'!$J$10,IF(AND($B22="2-inch",DO22&gt;'[2]NonRes - Report'!$K$10),'[2]NonRes - Report'!$K$10,IF(AND($B22="2-inch",ABS(DO22)&gt;'[2]NonRes - Report'!$K$10),-'[2]NonRes - Report'!$K$10,IF(AND($B22="3-inch",DO22&gt;'[2]NonRes - Report'!$L$10),'[2]NonRes - Report'!$L$10,IF(AND($B22="3-inch",ABS(DO22)&gt;'[2]NonRes - Report'!$L$10),-'[2]NonRes - Report'!$L$10,IF(AND($B22="4-inch",DO22&gt;'[2]NonRes - Report'!$M$10),'[2]NonRes - Report'!$M$10,IF(AND($B22="4-inch",ABS(DO22)&gt;'[2]NonRes - Report'!$M$10),-'[2]NonRes - Report'!$M$10,IF(AND($B22="6-inch",DO22&gt;'[2]NonRes - Report'!$N$10),'[2]NonRes - Report'!$N$10,IF(AND($B22="6-inch",ABS(DO22)&gt;'[2]NonRes - Report'!$N$10),-'[2]NonRes - Report'!$N$10,IF(DO22&lt;0,-DO22,DO22)))))))))))))))</f>
        <v>9000</v>
      </c>
      <c r="AJ22" s="38">
        <f>IF(AND($B22="3/4-inch",DP22&gt;'[2]NonRes - Report'!$G$10),'[2]NonRes - Report'!$G$10,IF(AND($B22="3/4-inch",ABS(DP22)&gt;'[2]NonRes - Report'!$G$10),-'[2]NonRes - Report'!$G$10,IF(AND($B22="1-inch",DP22&gt;'[2]NonRes - Report'!$I$10),'[2]NonRes - Report'!$I$10,IF(AND($B22="1-inch",ABS(DP22)&gt;'[2]NonRes - Report'!$I$10),-'[2]NonRes - Report'!$I$10,IF(AND($B22="1 1/2-inch",DP22&gt;'[2]NonRes - Report'!$J$10),'[2]NonRes - Report'!$J$10,IF(AND($B22="1 1/2-inch",ABS(DP22)&gt;'[2]NonRes - Report'!$J$10),-'[2]NonRes - Report'!$J$10,IF(AND($B22="2-inch",DP22&gt;'[2]NonRes - Report'!$K$10),'[2]NonRes - Report'!$K$10,IF(AND($B22="2-inch",ABS(DP22)&gt;'[2]NonRes - Report'!$K$10),-'[2]NonRes - Report'!$K$10,IF(AND($B22="3-inch",DP22&gt;'[2]NonRes - Report'!$L$10),'[2]NonRes - Report'!$L$10,IF(AND($B22="3-inch",ABS(DP22)&gt;'[2]NonRes - Report'!$L$10),-'[2]NonRes - Report'!$L$10,IF(AND($B22="4-inch",DP22&gt;'[2]NonRes - Report'!$M$10),'[2]NonRes - Report'!$M$10,IF(AND($B22="4-inch",ABS(DP22)&gt;'[2]NonRes - Report'!$M$10),-'[2]NonRes - Report'!$M$10,IF(AND($B22="6-inch",DP22&gt;'[2]NonRes - Report'!$N$10),'[2]NonRes - Report'!$N$10,IF(AND($B22="6-inch",ABS(DP22)&gt;'[2]NonRes - Report'!$N$10),-'[2]NonRes - Report'!$N$10,IF(DP22&lt;0,-DP22,DP22)))))))))))))))</f>
        <v>9000</v>
      </c>
      <c r="AK22" s="38">
        <f>IF(AND($B22="3/4-inch",DQ22&gt;'[2]NonRes - Report'!$G$10),'[2]NonRes - Report'!$G$10,IF(AND($B22="3/4-inch",ABS(DQ22)&gt;'[2]NonRes - Report'!$G$10),-'[2]NonRes - Report'!$G$10,IF(AND($B22="1-inch",DQ22&gt;'[2]NonRes - Report'!$I$10),'[2]NonRes - Report'!$I$10,IF(AND($B22="1-inch",ABS(DQ22)&gt;'[2]NonRes - Report'!$I$10),-'[2]NonRes - Report'!$I$10,IF(AND($B22="1 1/2-inch",DQ22&gt;'[2]NonRes - Report'!$J$10),'[2]NonRes - Report'!$J$10,IF(AND($B22="1 1/2-inch",ABS(DQ22)&gt;'[2]NonRes - Report'!$J$10),-'[2]NonRes - Report'!$J$10,IF(AND($B22="2-inch",DQ22&gt;'[2]NonRes - Report'!$K$10),'[2]NonRes - Report'!$K$10,IF(AND($B22="2-inch",ABS(DQ22)&gt;'[2]NonRes - Report'!$K$10),-'[2]NonRes - Report'!$K$10,IF(AND($B22="3-inch",DQ22&gt;'[2]NonRes - Report'!$L$10),'[2]NonRes - Report'!$L$10,IF(AND($B22="3-inch",ABS(DQ22)&gt;'[2]NonRes - Report'!$L$10),-'[2]NonRes - Report'!$L$10,IF(AND($B22="4-inch",DQ22&gt;'[2]NonRes - Report'!$M$10),'[2]NonRes - Report'!$M$10,IF(AND($B22="4-inch",ABS(DQ22)&gt;'[2]NonRes - Report'!$M$10),-'[2]NonRes - Report'!$M$10,IF(AND($B22="6-inch",DQ22&gt;'[2]NonRes - Report'!$N$10),'[2]NonRes - Report'!$N$10,IF(AND($B22="6-inch",ABS(DQ22)&gt;'[2]NonRes - Report'!$N$10),-'[2]NonRes - Report'!$N$10,IF(DQ22&lt;0,-DQ22,DQ22)))))))))))))))</f>
        <v>9000</v>
      </c>
      <c r="AL22" s="38">
        <f>IF(AND($B22="3/4-inch",DR22&gt;'[2]NonRes - Report'!$G$10),'[2]NonRes - Report'!$G$10,IF(AND($B22="3/4-inch",ABS(DR22)&gt;'[2]NonRes - Report'!$G$10),-'[2]NonRes - Report'!$G$10,IF(AND($B22="1-inch",DR22&gt;'[2]NonRes - Report'!$I$10),'[2]NonRes - Report'!$I$10,IF(AND($B22="1-inch",ABS(DR22)&gt;'[2]NonRes - Report'!$I$10),-'[2]NonRes - Report'!$I$10,IF(AND($B22="1 1/2-inch",DR22&gt;'[2]NonRes - Report'!$J$10),'[2]NonRes - Report'!$J$10,IF(AND($B22="1 1/2-inch",ABS(DR22)&gt;'[2]NonRes - Report'!$J$10),-'[2]NonRes - Report'!$J$10,IF(AND($B22="2-inch",DR22&gt;'[2]NonRes - Report'!$K$10),'[2]NonRes - Report'!$K$10,IF(AND($B22="2-inch",ABS(DR22)&gt;'[2]NonRes - Report'!$K$10),-'[2]NonRes - Report'!$K$10,IF(AND($B22="3-inch",DR22&gt;'[2]NonRes - Report'!$L$10),'[2]NonRes - Report'!$L$10,IF(AND($B22="3-inch",ABS(DR22)&gt;'[2]NonRes - Report'!$L$10),-'[2]NonRes - Report'!$L$10,IF(AND($B22="4-inch",DR22&gt;'[2]NonRes - Report'!$M$10),'[2]NonRes - Report'!$M$10,IF(AND($B22="4-inch",ABS(DR22)&gt;'[2]NonRes - Report'!$M$10),-'[2]NonRes - Report'!$M$10,IF(AND($B22="6-inch",DR22&gt;'[2]NonRes - Report'!$N$10),'[2]NonRes - Report'!$N$10,IF(AND($B22="6-inch",ABS(DR22)&gt;'[2]NonRes - Report'!$N$10),-'[2]NonRes - Report'!$N$10,IF(DR22&lt;0,-DR22,DR22)))))))))))))))</f>
        <v>9000</v>
      </c>
      <c r="AM22" s="38">
        <f>IF(AND($B22="3/4-inch",DS22&gt;'[2]NonRes - Report'!$G$10),'[2]NonRes - Report'!$G$10,IF(AND($B22="3/4-inch",ABS(DS22)&gt;'[2]NonRes - Report'!$G$10),-'[2]NonRes - Report'!$G$10,IF(AND($B22="1-inch",DS22&gt;'[2]NonRes - Report'!$I$10),'[2]NonRes - Report'!$I$10,IF(AND($B22="1-inch",ABS(DS22)&gt;'[2]NonRes - Report'!$I$10),-'[2]NonRes - Report'!$I$10,IF(AND($B22="1 1/2-inch",DS22&gt;'[2]NonRes - Report'!$J$10),'[2]NonRes - Report'!$J$10,IF(AND($B22="1 1/2-inch",ABS(DS22)&gt;'[2]NonRes - Report'!$J$10),-'[2]NonRes - Report'!$J$10,IF(AND($B22="2-inch",DS22&gt;'[2]NonRes - Report'!$K$10),'[2]NonRes - Report'!$K$10,IF(AND($B22="2-inch",ABS(DS22)&gt;'[2]NonRes - Report'!$K$10),-'[2]NonRes - Report'!$K$10,IF(AND($B22="3-inch",DS22&gt;'[2]NonRes - Report'!$L$10),'[2]NonRes - Report'!$L$10,IF(AND($B22="3-inch",ABS(DS22)&gt;'[2]NonRes - Report'!$L$10),-'[2]NonRes - Report'!$L$10,IF(AND($B22="4-inch",DS22&gt;'[2]NonRes - Report'!$M$10),'[2]NonRes - Report'!$M$10,IF(AND($B22="4-inch",ABS(DS22)&gt;'[2]NonRes - Report'!$M$10),-'[2]NonRes - Report'!$M$10,IF(AND($B22="6-inch",DS22&gt;'[2]NonRes - Report'!$N$10),'[2]NonRes - Report'!$N$10,IF(AND($B22="6-inch",ABS(DS22)&gt;'[2]NonRes - Report'!$N$10),-'[2]NonRes - Report'!$N$10,IF(DS22&lt;0,-DS22,DS22)))))))))))))))</f>
        <v>9000</v>
      </c>
      <c r="AN22" s="38">
        <f>IF(AND($B22="3/4-inch",DT22&gt;'[2]NonRes - Report'!$G$10),'[2]NonRes - Report'!$G$10,IF(AND($B22="3/4-inch",ABS(DT22)&gt;'[2]NonRes - Report'!$G$10),-'[2]NonRes - Report'!$G$10,IF(AND($B22="1-inch",DT22&gt;'[2]NonRes - Report'!$I$10),'[2]NonRes - Report'!$I$10,IF(AND($B22="1-inch",ABS(DT22)&gt;'[2]NonRes - Report'!$I$10),-'[2]NonRes - Report'!$I$10,IF(AND($B22="1 1/2-inch",DT22&gt;'[2]NonRes - Report'!$J$10),'[2]NonRes - Report'!$J$10,IF(AND($B22="1 1/2-inch",ABS(DT22)&gt;'[2]NonRes - Report'!$J$10),-'[2]NonRes - Report'!$J$10,IF(AND($B22="2-inch",DT22&gt;'[2]NonRes - Report'!$K$10),'[2]NonRes - Report'!$K$10,IF(AND($B22="2-inch",ABS(DT22)&gt;'[2]NonRes - Report'!$K$10),-'[2]NonRes - Report'!$K$10,IF(AND($B22="3-inch",DT22&gt;'[2]NonRes - Report'!$L$10),'[2]NonRes - Report'!$L$10,IF(AND($B22="3-inch",ABS(DT22)&gt;'[2]NonRes - Report'!$L$10),-'[2]NonRes - Report'!$L$10,IF(AND($B22="4-inch",DT22&gt;'[2]NonRes - Report'!$M$10),'[2]NonRes - Report'!$M$10,IF(AND($B22="4-inch",ABS(DT22)&gt;'[2]NonRes - Report'!$M$10),-'[2]NonRes - Report'!$M$10,IF(AND($B22="6-inch",DT22&gt;'[2]NonRes - Report'!$N$10),'[2]NonRes - Report'!$N$10,IF(AND($B22="6-inch",ABS(DT22)&gt;'[2]NonRes - Report'!$N$10),-'[2]NonRes - Report'!$N$10,IF(DT22&lt;0,-DT22,DT22)))))))))))))))</f>
        <v>9000</v>
      </c>
      <c r="AO22" s="39">
        <f>IF(AND($B22="3/4-inch",DU22&gt;'[2]NonRes - Report'!$G$10),'[2]NonRes - Report'!$G$10,IF(AND($B22="3/4-inch",ABS(DU22)&gt;'[2]NonRes - Report'!$G$10),-'[2]NonRes - Report'!$G$10,IF(AND($B22="1-inch",DU22&gt;'[2]NonRes - Report'!$I$10),'[2]NonRes - Report'!$I$10,IF(AND($B22="1-inch",ABS(DU22)&gt;'[2]NonRes - Report'!$I$10),-'[2]NonRes - Report'!$I$10,IF(AND($B22="1 1/2-inch",DU22&gt;'[2]NonRes - Report'!$J$10),'[2]NonRes - Report'!$J$10,IF(AND($B22="1 1/2-inch",ABS(DU22)&gt;'[2]NonRes - Report'!$J$10),-'[2]NonRes - Report'!$J$10,IF(AND($B22="2-inch",DU22&gt;'[2]NonRes - Report'!$K$10),'[2]NonRes - Report'!$K$10,IF(AND($B22="2-inch",ABS(DU22)&gt;'[2]NonRes - Report'!$K$10),-'[2]NonRes - Report'!$K$10,IF(AND($B22="3-inch",DU22&gt;'[2]NonRes - Report'!$L$10),'[2]NonRes - Report'!$L$10,IF(AND($B22="3-inch",ABS(DU22)&gt;'[2]NonRes - Report'!$L$10),-'[2]NonRes - Report'!$L$10,IF(AND($B22="4-inch",DU22&gt;'[2]NonRes - Report'!$M$10),'[2]NonRes - Report'!$M$10,IF(AND($B22="4-inch",ABS(DU22)&gt;'[2]NonRes - Report'!$M$10),-'[2]NonRes - Report'!$M$10,IF(AND($B22="6-inch",DU22&gt;'[2]NonRes - Report'!$N$10),'[2]NonRes - Report'!$N$10,IF(AND($B22="6-inch",ABS(DU22)&gt;'[2]NonRes - Report'!$N$10),-'[2]NonRes - Report'!$N$10,IF(DU22&lt;0,-DU22,DU22)))))))))))))))</f>
        <v>9000</v>
      </c>
      <c r="AP22" s="40">
        <f>IF(AND($B22="3/4-inch",DJ22&gt;'[2]NonRes - Report'!$G$10),('[2]NonRes - Report'!$G$10/'[2]NonRes - Report'!$I$22*'[2]NonRes - Report'!$E$10),IF(AND($B22="1-inch",DJ22&gt;'[2]NonRes - Report'!$I$10),('[2]NonRes - Report'!$I$10/'[2]NonRes - Report'!$I$22*'[2]NonRes - Report'!$E$10),IF(AND($B22="1 1/2-inch",DJ22&gt;'[2]NonRes - Report'!$J$10),('[2]NonRes - Report'!$J$10/'[2]NonRes - Report'!$I$22*'[2]NonRes - Report'!$E$10),IF(AND($B22="2-inch",DJ22&gt;'[2]NonRes - Report'!$K$10),('[2]NonRes - Report'!$K$10/'[2]NonRes - Report'!$I$22*'[2]NonRes - Report'!$E$10),IF(AND($B22="3-inch",DJ22&gt;'[2]NonRes - Report'!$L$10),('[2]NonRes - Report'!$L$10/'[2]NonRes - Report'!$I$22*'[2]NonRes - Report'!$E$10),IF(AND($B22="4-inch",DJ22&gt;'[2]NonRes - Report'!$M$10),('[2]NonRes - Report'!$M$10/'[2]NonRes - Report'!$I$22*'[2]NonRes - Report'!$E$10),IF(AND($B22="6-inch",DJ22&gt;'[2]NonRes - Report'!$N$10),('[2]NonRes - Report'!$N$10/'[2]NonRes - Report'!$I$22*'[2]NonRes - Report'!$E$10),AD22/'[2]NonRes - Report'!$I$22*'[2]NonRes - Report'!$E$10)))))))</f>
        <v>76.5</v>
      </c>
      <c r="AQ22" s="40">
        <f>IF(AND($B22="3/4-inch",DK22&gt;'[2]NonRes - Report'!$G$10),('[2]NonRes - Report'!$G$10/'[2]NonRes - Report'!$I$22*'[2]NonRes - Report'!$E$10),IF(AND($B22="1-inch",DK22&gt;'[2]NonRes - Report'!$I$10),('[2]NonRes - Report'!$I$10/'[2]NonRes - Report'!$I$22*'[2]NonRes - Report'!$E$10),IF(AND($B22="1 1/2-inch",DK22&gt;'[2]NonRes - Report'!$J$10),('[2]NonRes - Report'!$J$10/'[2]NonRes - Report'!$I$22*'[2]NonRes - Report'!$E$10),IF(AND($B22="2-inch",DK22&gt;'[2]NonRes - Report'!$K$10),('[2]NonRes - Report'!$K$10/'[2]NonRes - Report'!$I$22*'[2]NonRes - Report'!$E$10),IF(AND($B22="3-inch",DK22&gt;'[2]NonRes - Report'!$L$10),('[2]NonRes - Report'!$L$10/'[2]NonRes - Report'!$I$22*'[2]NonRes - Report'!$E$10),IF(AND($B22="4-inch",DK22&gt;'[2]NonRes - Report'!$M$10),('[2]NonRes - Report'!$M$10/'[2]NonRes - Report'!$I$22*'[2]NonRes - Report'!$E$10),IF(AND($B22="6-inch",DK22&gt;'[2]NonRes - Report'!$N$10),('[2]NonRes - Report'!$N$10/'[2]NonRes - Report'!$I$22*'[2]NonRes - Report'!$E$10),AE22/'[2]NonRes - Report'!$I$22*'[2]NonRes - Report'!$E$10)))))))</f>
        <v>76.5</v>
      </c>
      <c r="AR22" s="40">
        <f>IF(AND($B22="3/4-inch",DL22&gt;'[2]NonRes - Report'!$G$10),('[2]NonRes - Report'!$G$10/'[2]NonRes - Report'!$I$22*'[2]NonRes - Report'!$E$10),IF(AND($B22="1-inch",DL22&gt;'[2]NonRes - Report'!$I$10),('[2]NonRes - Report'!$I$10/'[2]NonRes - Report'!$I$22*'[2]NonRes - Report'!$E$10),IF(AND($B22="1 1/2-inch",DL22&gt;'[2]NonRes - Report'!$J$10),('[2]NonRes - Report'!$J$10/'[2]NonRes - Report'!$I$22*'[2]NonRes - Report'!$E$10),IF(AND($B22="2-inch",DL22&gt;'[2]NonRes - Report'!$K$10),('[2]NonRes - Report'!$K$10/'[2]NonRes - Report'!$I$22*'[2]NonRes - Report'!$E$10),IF(AND($B22="3-inch",DL22&gt;'[2]NonRes - Report'!$L$10),('[2]NonRes - Report'!$L$10/'[2]NonRes - Report'!$I$22*'[2]NonRes - Report'!$E$10),IF(AND($B22="4-inch",DL22&gt;'[2]NonRes - Report'!$M$10),('[2]NonRes - Report'!$M$10/'[2]NonRes - Report'!$I$22*'[2]NonRes - Report'!$E$10),IF(AND($B22="6-inch",DL22&gt;'[2]NonRes - Report'!$N$10),('[2]NonRes - Report'!$N$10/'[2]NonRes - Report'!$I$22*'[2]NonRes - Report'!$E$10),AF22/'[2]NonRes - Report'!$I$22*'[2]NonRes - Report'!$E$10)))))))</f>
        <v>76.5</v>
      </c>
      <c r="AS22" s="40">
        <f>IF(AND($B22="3/4-inch",DM22&gt;'[2]NonRes - Report'!$G$10),('[2]NonRes - Report'!$G$10/'[2]NonRes - Report'!$I$22*'[2]NonRes - Report'!$E$10),IF(AND($B22="1-inch",DM22&gt;'[2]NonRes - Report'!$I$10),('[2]NonRes - Report'!$I$10/'[2]NonRes - Report'!$I$22*'[2]NonRes - Report'!$E$10),IF(AND($B22="1 1/2-inch",DM22&gt;'[2]NonRes - Report'!$J$10),('[2]NonRes - Report'!$J$10/'[2]NonRes - Report'!$I$22*'[2]NonRes - Report'!$E$10),IF(AND($B22="2-inch",DM22&gt;'[2]NonRes - Report'!$K$10),('[2]NonRes - Report'!$K$10/'[2]NonRes - Report'!$I$22*'[2]NonRes - Report'!$E$10),IF(AND($B22="3-inch",DM22&gt;'[2]NonRes - Report'!$L$10),('[2]NonRes - Report'!$L$10/'[2]NonRes - Report'!$I$22*'[2]NonRes - Report'!$E$10),IF(AND($B22="4-inch",DM22&gt;'[2]NonRes - Report'!$M$10),('[2]NonRes - Report'!$M$10/'[2]NonRes - Report'!$I$22*'[2]NonRes - Report'!$E$10),IF(AND($B22="6-inch",DM22&gt;'[2]NonRes - Report'!$N$10),('[2]NonRes - Report'!$N$10/'[2]NonRes - Report'!$I$22*'[2]NonRes - Report'!$E$10),AG22/'[2]NonRes - Report'!$I$22*'[2]NonRes - Report'!$E$10)))))))</f>
        <v>76.5</v>
      </c>
      <c r="AT22" s="40">
        <f>IF(AND($B22="3/4-inch",DN22&gt;'[2]NonRes - Report'!$G$10),('[2]NonRes - Report'!$G$10/'[2]NonRes - Report'!$I$22*'[2]NonRes - Report'!$E$10),IF(AND($B22="1-inch",DN22&gt;'[2]NonRes - Report'!$I$10),('[2]NonRes - Report'!$I$10/'[2]NonRes - Report'!$I$22*'[2]NonRes - Report'!$E$10),IF(AND($B22="1 1/2-inch",DN22&gt;'[2]NonRes - Report'!$J$10),('[2]NonRes - Report'!$J$10/'[2]NonRes - Report'!$I$22*'[2]NonRes - Report'!$E$10),IF(AND($B22="2-inch",DN22&gt;'[2]NonRes - Report'!$K$10),('[2]NonRes - Report'!$K$10/'[2]NonRes - Report'!$I$22*'[2]NonRes - Report'!$E$10),IF(AND($B22="3-inch",DN22&gt;'[2]NonRes - Report'!$L$10),('[2]NonRes - Report'!$L$10/'[2]NonRes - Report'!$I$22*'[2]NonRes - Report'!$E$10),IF(AND($B22="4-inch",DN22&gt;'[2]NonRes - Report'!$M$10),('[2]NonRes - Report'!$M$10/'[2]NonRes - Report'!$I$22*'[2]NonRes - Report'!$E$10),IF(AND($B22="6-inch",DN22&gt;'[2]NonRes - Report'!$N$10),('[2]NonRes - Report'!$N$10/'[2]NonRes - Report'!$I$22*'[2]NonRes - Report'!$E$10),AH22/'[2]NonRes - Report'!$I$22*'[2]NonRes - Report'!$E$10)))))))</f>
        <v>76.5</v>
      </c>
      <c r="AU22" s="40">
        <f>IF(AND($B22="3/4-inch",DO22&gt;'[2]NonRes - Report'!$G$10),('[2]NonRes - Report'!$G$10/'[2]NonRes - Report'!$I$22*'[2]NonRes - Report'!$E$10),IF(AND($B22="1-inch",DO22&gt;'[2]NonRes - Report'!$I$10),('[2]NonRes - Report'!$I$10/'[2]NonRes - Report'!$I$22*'[2]NonRes - Report'!$E$10),IF(AND($B22="1 1/2-inch",DO22&gt;'[2]NonRes - Report'!$J$10),('[2]NonRes - Report'!$J$10/'[2]NonRes - Report'!$I$22*'[2]NonRes - Report'!$E$10),IF(AND($B22="2-inch",DO22&gt;'[2]NonRes - Report'!$K$10),('[2]NonRes - Report'!$K$10/'[2]NonRes - Report'!$I$22*'[2]NonRes - Report'!$E$10),IF(AND($B22="3-inch",DO22&gt;'[2]NonRes - Report'!$L$10),('[2]NonRes - Report'!$L$10/'[2]NonRes - Report'!$I$22*'[2]NonRes - Report'!$E$10),IF(AND($B22="4-inch",DO22&gt;'[2]NonRes - Report'!$M$10),('[2]NonRes - Report'!$M$10/'[2]NonRes - Report'!$I$22*'[2]NonRes - Report'!$E$10),IF(AND($B22="6-inch",DO22&gt;'[2]NonRes - Report'!$N$10),('[2]NonRes - Report'!$N$10/'[2]NonRes - Report'!$I$22*'[2]NonRes - Report'!$E$10),AI22/'[2]NonRes - Report'!$I$22*'[2]NonRes - Report'!$E$10)))))))</f>
        <v>76.5</v>
      </c>
      <c r="AV22" s="40">
        <f>IF(AND($B22="3/4-inch",DP22&gt;'[2]NonRes - Report'!$G$10),('[2]NonRes - Report'!$G$10/'[2]NonRes - Report'!$I$22*'[2]NonRes - Report'!$E$10),IF(AND($B22="1-inch",DP22&gt;'[2]NonRes - Report'!$I$10),('[2]NonRes - Report'!$I$10/'[2]NonRes - Report'!$I$22*'[2]NonRes - Report'!$E$10),IF(AND($B22="1 1/2-inch",DP22&gt;'[2]NonRes - Report'!$J$10),('[2]NonRes - Report'!$J$10/'[2]NonRes - Report'!$I$22*'[2]NonRes - Report'!$E$10),IF(AND($B22="2-inch",DP22&gt;'[2]NonRes - Report'!$K$10),('[2]NonRes - Report'!$K$10/'[2]NonRes - Report'!$I$22*'[2]NonRes - Report'!$E$10),IF(AND($B22="3-inch",DP22&gt;'[2]NonRes - Report'!$L$10),('[2]NonRes - Report'!$L$10/'[2]NonRes - Report'!$I$22*'[2]NonRes - Report'!$E$10),IF(AND($B22="4-inch",DP22&gt;'[2]NonRes - Report'!$M$10),('[2]NonRes - Report'!$M$10/'[2]NonRes - Report'!$I$22*'[2]NonRes - Report'!$E$10),IF(AND($B22="6-inch",DP22&gt;'[2]NonRes - Report'!$N$10),('[2]NonRes - Report'!$N$10/'[2]NonRes - Report'!$I$22*'[2]NonRes - Report'!$E$10),AJ22/'[2]NonRes - Report'!$I$22*'[2]NonRes - Report'!$E$10)))))))</f>
        <v>76.5</v>
      </c>
      <c r="AW22" s="40">
        <f>IF(AND($B22="3/4-inch",DQ22&gt;'[2]NonRes - Report'!$G$10),('[2]NonRes - Report'!$G$10/'[2]NonRes - Report'!$I$22*'[2]NonRes - Report'!$E$10),IF(AND($B22="1-inch",DQ22&gt;'[2]NonRes - Report'!$I$10),('[2]NonRes - Report'!$I$10/'[2]NonRes - Report'!$I$22*'[2]NonRes - Report'!$E$10),IF(AND($B22="1 1/2-inch",DQ22&gt;'[2]NonRes - Report'!$J$10),('[2]NonRes - Report'!$J$10/'[2]NonRes - Report'!$I$22*'[2]NonRes - Report'!$E$10),IF(AND($B22="2-inch",DQ22&gt;'[2]NonRes - Report'!$K$10),('[2]NonRes - Report'!$K$10/'[2]NonRes - Report'!$I$22*'[2]NonRes - Report'!$E$10),IF(AND($B22="3-inch",DQ22&gt;'[2]NonRes - Report'!$L$10),('[2]NonRes - Report'!$L$10/'[2]NonRes - Report'!$I$22*'[2]NonRes - Report'!$E$10),IF(AND($B22="4-inch",DQ22&gt;'[2]NonRes - Report'!$M$10),('[2]NonRes - Report'!$M$10/'[2]NonRes - Report'!$I$22*'[2]NonRes - Report'!$E$10),IF(AND($B22="6-inch",DQ22&gt;'[2]NonRes - Report'!$N$10),('[2]NonRes - Report'!$N$10/'[2]NonRes - Report'!$I$22*'[2]NonRes - Report'!$E$10),AK22/'[2]NonRes - Report'!$I$22*'[2]NonRes - Report'!$E$10)))))))</f>
        <v>76.5</v>
      </c>
      <c r="AX22" s="40">
        <f>IF(AND($B22="3/4-inch",DR22&gt;'[2]NonRes - Report'!$G$10),('[2]NonRes - Report'!$G$10/'[2]NonRes - Report'!$I$22*'[2]NonRes - Report'!$E$10),IF(AND($B22="1-inch",DR22&gt;'[2]NonRes - Report'!$I$10),('[2]NonRes - Report'!$I$10/'[2]NonRes - Report'!$I$22*'[2]NonRes - Report'!$E$10),IF(AND($B22="1 1/2-inch",DR22&gt;'[2]NonRes - Report'!$J$10),('[2]NonRes - Report'!$J$10/'[2]NonRes - Report'!$I$22*'[2]NonRes - Report'!$E$10),IF(AND($B22="2-inch",DR22&gt;'[2]NonRes - Report'!$K$10),('[2]NonRes - Report'!$K$10/'[2]NonRes - Report'!$I$22*'[2]NonRes - Report'!$E$10),IF(AND($B22="3-inch",DR22&gt;'[2]NonRes - Report'!$L$10),('[2]NonRes - Report'!$L$10/'[2]NonRes - Report'!$I$22*'[2]NonRes - Report'!$E$10),IF(AND($B22="4-inch",DR22&gt;'[2]NonRes - Report'!$M$10),('[2]NonRes - Report'!$M$10/'[2]NonRes - Report'!$I$22*'[2]NonRes - Report'!$E$10),IF(AND($B22="6-inch",DR22&gt;'[2]NonRes - Report'!$N$10),('[2]NonRes - Report'!$N$10/'[2]NonRes - Report'!$I$22*'[2]NonRes - Report'!$E$10),AL22/'[2]NonRes - Report'!$I$22*'[2]NonRes - Report'!$E$10)))))))</f>
        <v>76.5</v>
      </c>
      <c r="AY22" s="40">
        <f>IF(AND($B22="3/4-inch",DS22&gt;'[2]NonRes - Report'!$G$10),('[2]NonRes - Report'!$G$10/'[2]NonRes - Report'!$I$22*'[2]NonRes - Report'!$E$10),IF(AND($B22="1-inch",DS22&gt;'[2]NonRes - Report'!$I$10),('[2]NonRes - Report'!$I$10/'[2]NonRes - Report'!$I$22*'[2]NonRes - Report'!$E$10),IF(AND($B22="1 1/2-inch",DS22&gt;'[2]NonRes - Report'!$J$10),('[2]NonRes - Report'!$J$10/'[2]NonRes - Report'!$I$22*'[2]NonRes - Report'!$E$10),IF(AND($B22="2-inch",DS22&gt;'[2]NonRes - Report'!$K$10),('[2]NonRes - Report'!$K$10/'[2]NonRes - Report'!$I$22*'[2]NonRes - Report'!$E$10),IF(AND($B22="3-inch",DS22&gt;'[2]NonRes - Report'!$L$10),('[2]NonRes - Report'!$L$10/'[2]NonRes - Report'!$I$22*'[2]NonRes - Report'!$E$10),IF(AND($B22="4-inch",DS22&gt;'[2]NonRes - Report'!$M$10),('[2]NonRes - Report'!$M$10/'[2]NonRes - Report'!$I$22*'[2]NonRes - Report'!$E$10),IF(AND($B22="6-inch",DS22&gt;'[2]NonRes - Report'!$N$10),('[2]NonRes - Report'!$N$10/'[2]NonRes - Report'!$I$22*'[2]NonRes - Report'!$E$10),AM22/'[2]NonRes - Report'!$I$22*'[2]NonRes - Report'!$E$10)))))))</f>
        <v>76.5</v>
      </c>
      <c r="AZ22" s="40">
        <f>IF(AND($B22="3/4-inch",DT22&gt;'[2]NonRes - Report'!$G$10),('[2]NonRes - Report'!$G$10/'[2]NonRes - Report'!$I$22*'[2]NonRes - Report'!$E$10),IF(AND($B22="1-inch",DT22&gt;'[2]NonRes - Report'!$I$10),('[2]NonRes - Report'!$I$10/'[2]NonRes - Report'!$I$22*'[2]NonRes - Report'!$E$10),IF(AND($B22="1 1/2-inch",DT22&gt;'[2]NonRes - Report'!$J$10),('[2]NonRes - Report'!$J$10/'[2]NonRes - Report'!$I$22*'[2]NonRes - Report'!$E$10),IF(AND($B22="2-inch",DT22&gt;'[2]NonRes - Report'!$K$10),('[2]NonRes - Report'!$K$10/'[2]NonRes - Report'!$I$22*'[2]NonRes - Report'!$E$10),IF(AND($B22="3-inch",DT22&gt;'[2]NonRes - Report'!$L$10),('[2]NonRes - Report'!$L$10/'[2]NonRes - Report'!$I$22*'[2]NonRes - Report'!$E$10),IF(AND($B22="4-inch",DT22&gt;'[2]NonRes - Report'!$M$10),('[2]NonRes - Report'!$M$10/'[2]NonRes - Report'!$I$22*'[2]NonRes - Report'!$E$10),IF(AND($B22="6-inch",DT22&gt;'[2]NonRes - Report'!$N$10),('[2]NonRes - Report'!$N$10/'[2]NonRes - Report'!$I$22*'[2]NonRes - Report'!$E$10),AN22/'[2]NonRes - Report'!$I$22*'[2]NonRes - Report'!$E$10)))))))</f>
        <v>76.5</v>
      </c>
      <c r="BA22" s="41">
        <f>IF(AND($B22="3/4-inch",DU22&gt;'[2]NonRes - Report'!$G$10),('[2]NonRes - Report'!$G$10/'[2]NonRes - Report'!$I$22*'[2]NonRes - Report'!$E$10),IF(AND($B22="1-inch",DU22&gt;'[2]NonRes - Report'!$I$10),('[2]NonRes - Report'!$I$10/'[2]NonRes - Report'!$I$22*'[2]NonRes - Report'!$E$10),IF(AND($B22="1 1/2-inch",DU22&gt;'[2]NonRes - Report'!$J$10),('[2]NonRes - Report'!$J$10/'[2]NonRes - Report'!$I$22*'[2]NonRes - Report'!$E$10),IF(AND($B22="2-inch",DU22&gt;'[2]NonRes - Report'!$K$10),('[2]NonRes - Report'!$K$10/'[2]NonRes - Report'!$I$22*'[2]NonRes - Report'!$E$10),IF(AND($B22="3-inch",DU22&gt;'[2]NonRes - Report'!$L$10),('[2]NonRes - Report'!$L$10/'[2]NonRes - Report'!$I$22*'[2]NonRes - Report'!$E$10),IF(AND($B22="4-inch",DU22&gt;'[2]NonRes - Report'!$M$10),('[2]NonRes - Report'!$M$10/'[2]NonRes - Report'!$I$22*'[2]NonRes - Report'!$E$10),IF(AND($B22="6-inch",DU22&gt;'[2]NonRes - Report'!$N$10),('[2]NonRes - Report'!$N$10/'[2]NonRes - Report'!$I$22*'[2]NonRes - Report'!$E$10),AO22/'[2]NonRes - Report'!$I$22*'[2]NonRes - Report'!$E$10)))))))</f>
        <v>76.5</v>
      </c>
      <c r="BB22" s="38">
        <f>IF(AND($B22="3/4-inch",DJ22&gt;'[2]NonRes - Report'!$G$12),('[2]NonRes - Report'!$G$12-'[2]NonRes - Report'!$G$10),IF(AND($B22="3/4-inch",ABS(DJ22)&gt;'[2]NonRes - Report'!$G$12),-('[2]NonRes - Report'!$G$12-'[2]NonRes - Report'!$G$10),IF(AND($B22="1-inch",DJ22&gt;'[2]NonRes - Report'!$I$12),('[2]NonRes - Report'!$I$12-'[2]NonRes - Report'!$I$10),IF(AND($B22="1-inch",ABS(DJ22)&gt;'[2]NonRes - Report'!$I$12),-('[2]NonRes - Report'!$I$12-'[2]NonRes - Report'!$I$10),IF(AND($B22="1 1/2-inch",DJ22&gt;'[2]NonRes - Report'!$J$12),('[2]NonRes - Report'!$J$12-'[2]NonRes - Report'!$J$10),IF(AND($B22="1 1/2-inch",ABS(DJ22)&gt;'[2]NonRes - Report'!$J$12),-('[2]NonRes - Report'!$J$12-'[2]NonRes - Report'!$J$10),IF(AND($B22="2-inch",DJ22&gt;'[2]NonRes - Report'!$K$12),('[2]NonRes - Report'!$K$12-'[2]NonRes - Report'!$K$10),IF(AND($B22="2-inch",ABS(DJ22)&gt;'[2]NonRes - Report'!$K$12),-('[2]NonRes - Report'!$K$12-'[2]NonRes - Report'!$K$10),IF(AND($B22="3-inch",DJ22&gt;'[2]NonRes - Report'!$L$12),('[2]NonRes - Report'!$L$12-'[2]NonRes - Report'!$L$10),IF(AND($B22="3-inch",ABS(DJ22)&gt;'[2]NonRes - Report'!$L$12),-('[2]NonRes - Report'!$L$12-'[2]NonRes - Report'!$L$10),IF(AND($B22="4-inch",DJ22&gt;'[2]NonRes - Report'!$M$12),('[2]NonRes - Report'!$M$12-'[2]NonRes - Report'!$M$10),IF(AND($B22="4-inch",ABS(DJ22)&gt;'[2]NonRes - Report'!$M$12),-('[2]NonRes - Report'!$M$12-'[2]NonRes - Report'!$M$10),IF(AND($B22="6-inch",DJ22&gt;'[2]NonRes - Report'!$N$12),('[2]NonRes - Report'!$N$12-'[2]NonRes - Report'!$N$10),IF(AND($B22="6-inch",ABS(DJ22)&gt;'[2]NonRes - Report'!$N$12),-('[2]NonRes - Report'!$N$12-'[2]NonRes - Report'!$N$10),IF(DJ22&lt;0,(+DJ22+AD22),(+DJ22-AD22))))))))))))))))</f>
        <v>15800</v>
      </c>
      <c r="BC22" s="38">
        <f>IF(AND($B22="3/4-inch",DK22&gt;'[2]NonRes - Report'!$G$12),('[2]NonRes - Report'!$G$12-'[2]NonRes - Report'!$G$10),IF(AND($B22="3/4-inch",ABS(DK22)&gt;'[2]NonRes - Report'!$G$12),-('[2]NonRes - Report'!$G$12-'[2]NonRes - Report'!$G$10),IF(AND($B22="1-inch",DK22&gt;'[2]NonRes - Report'!$I$12),('[2]NonRes - Report'!$I$12-'[2]NonRes - Report'!$I$10),IF(AND($B22="1-inch",ABS(DK22)&gt;'[2]NonRes - Report'!$I$12),-('[2]NonRes - Report'!$I$12-'[2]NonRes - Report'!$I$10),IF(AND($B22="1 1/2-inch",DK22&gt;'[2]NonRes - Report'!$J$12),('[2]NonRes - Report'!$J$12-'[2]NonRes - Report'!$J$10),IF(AND($B22="1 1/2-inch",ABS(DK22)&gt;'[2]NonRes - Report'!$J$12),-('[2]NonRes - Report'!$J$12-'[2]NonRes - Report'!$J$10),IF(AND($B22="2-inch",DK22&gt;'[2]NonRes - Report'!$K$12),('[2]NonRes - Report'!$K$12-'[2]NonRes - Report'!$K$10),IF(AND($B22="2-inch",ABS(DK22)&gt;'[2]NonRes - Report'!$K$12),-('[2]NonRes - Report'!$K$12-'[2]NonRes - Report'!$K$10),IF(AND($B22="3-inch",DK22&gt;'[2]NonRes - Report'!$L$12),('[2]NonRes - Report'!$L$12-'[2]NonRes - Report'!$L$10),IF(AND($B22="3-inch",ABS(DK22)&gt;'[2]NonRes - Report'!$L$12),-('[2]NonRes - Report'!$L$12-'[2]NonRes - Report'!$L$10),IF(AND($B22="4-inch",DK22&gt;'[2]NonRes - Report'!$M$12),('[2]NonRes - Report'!$M$12-'[2]NonRes - Report'!$M$10),IF(AND($B22="4-inch",ABS(DK22)&gt;'[2]NonRes - Report'!$M$12),-('[2]NonRes - Report'!$M$12-'[2]NonRes - Report'!$M$10),IF(AND($B22="6-inch",DK22&gt;'[2]NonRes - Report'!$N$12),('[2]NonRes - Report'!$N$12-'[2]NonRes - Report'!$N$10),IF(AND($B22="6-inch",ABS(DK22)&gt;'[2]NonRes - Report'!$N$12),-('[2]NonRes - Report'!$N$12-'[2]NonRes - Report'!$N$10),IF(DK22&lt;0,(+DK22+AE22),(+DK22-AE22))))))))))))))))</f>
        <v>26800</v>
      </c>
      <c r="BD22" s="38">
        <f>IF(AND($B22="3/4-inch",DL22&gt;'[2]NonRes - Report'!$G$12),('[2]NonRes - Report'!$G$12-'[2]NonRes - Report'!$G$10),IF(AND($B22="3/4-inch",ABS(DL22)&gt;'[2]NonRes - Report'!$G$12),-('[2]NonRes - Report'!$G$12-'[2]NonRes - Report'!$G$10),IF(AND($B22="1-inch",DL22&gt;'[2]NonRes - Report'!$I$12),('[2]NonRes - Report'!$I$12-'[2]NonRes - Report'!$I$10),IF(AND($B22="1-inch",ABS(DL22)&gt;'[2]NonRes - Report'!$I$12),-('[2]NonRes - Report'!$I$12-'[2]NonRes - Report'!$I$10),IF(AND($B22="1 1/2-inch",DL22&gt;'[2]NonRes - Report'!$J$12),('[2]NonRes - Report'!$J$12-'[2]NonRes - Report'!$J$10),IF(AND($B22="1 1/2-inch",ABS(DL22)&gt;'[2]NonRes - Report'!$J$12),-('[2]NonRes - Report'!$J$12-'[2]NonRes - Report'!$J$10),IF(AND($B22="2-inch",DL22&gt;'[2]NonRes - Report'!$K$12),('[2]NonRes - Report'!$K$12-'[2]NonRes - Report'!$K$10),IF(AND($B22="2-inch",ABS(DL22)&gt;'[2]NonRes - Report'!$K$12),-('[2]NonRes - Report'!$K$12-'[2]NonRes - Report'!$K$10),IF(AND($B22="3-inch",DL22&gt;'[2]NonRes - Report'!$L$12),('[2]NonRes - Report'!$L$12-'[2]NonRes - Report'!$L$10),IF(AND($B22="3-inch",ABS(DL22)&gt;'[2]NonRes - Report'!$L$12),-('[2]NonRes - Report'!$L$12-'[2]NonRes - Report'!$L$10),IF(AND($B22="4-inch",DL22&gt;'[2]NonRes - Report'!$M$12),('[2]NonRes - Report'!$M$12-'[2]NonRes - Report'!$M$10),IF(AND($B22="4-inch",ABS(DL22)&gt;'[2]NonRes - Report'!$M$12),-('[2]NonRes - Report'!$M$12-'[2]NonRes - Report'!$M$10),IF(AND($B22="6-inch",DL22&gt;'[2]NonRes - Report'!$N$12),('[2]NonRes - Report'!$N$12-'[2]NonRes - Report'!$N$10),IF(AND($B22="6-inch",ABS(DL22)&gt;'[2]NonRes - Report'!$N$12),-('[2]NonRes - Report'!$N$12-'[2]NonRes - Report'!$N$10),IF(DL22&lt;0,(+DL22+AF22),(+DL22-AF22))))))))))))))))</f>
        <v>17200</v>
      </c>
      <c r="BE22" s="38">
        <f>IF(AND($B22="3/4-inch",DM22&gt;'[2]NonRes - Report'!$G$12),('[2]NonRes - Report'!$G$12-'[2]NonRes - Report'!$G$10),IF(AND($B22="3/4-inch",ABS(DM22)&gt;'[2]NonRes - Report'!$G$12),-('[2]NonRes - Report'!$G$12-'[2]NonRes - Report'!$G$10),IF(AND($B22="1-inch",DM22&gt;'[2]NonRes - Report'!$I$12),('[2]NonRes - Report'!$I$12-'[2]NonRes - Report'!$I$10),IF(AND($B22="1-inch",ABS(DM22)&gt;'[2]NonRes - Report'!$I$12),-('[2]NonRes - Report'!$I$12-'[2]NonRes - Report'!$I$10),IF(AND($B22="1 1/2-inch",DM22&gt;'[2]NonRes - Report'!$J$12),('[2]NonRes - Report'!$J$12-'[2]NonRes - Report'!$J$10),IF(AND($B22="1 1/2-inch",ABS(DM22)&gt;'[2]NonRes - Report'!$J$12),-('[2]NonRes - Report'!$J$12-'[2]NonRes - Report'!$J$10),IF(AND($B22="2-inch",DM22&gt;'[2]NonRes - Report'!$K$12),('[2]NonRes - Report'!$K$12-'[2]NonRes - Report'!$K$10),IF(AND($B22="2-inch",ABS(DM22)&gt;'[2]NonRes - Report'!$K$12),-('[2]NonRes - Report'!$K$12-'[2]NonRes - Report'!$K$10),IF(AND($B22="3-inch",DM22&gt;'[2]NonRes - Report'!$L$12),('[2]NonRes - Report'!$L$12-'[2]NonRes - Report'!$L$10),IF(AND($B22="3-inch",ABS(DM22)&gt;'[2]NonRes - Report'!$L$12),-('[2]NonRes - Report'!$L$12-'[2]NonRes - Report'!$L$10),IF(AND($B22="4-inch",DM22&gt;'[2]NonRes - Report'!$M$12),('[2]NonRes - Report'!$M$12-'[2]NonRes - Report'!$M$10),IF(AND($B22="4-inch",ABS(DM22)&gt;'[2]NonRes - Report'!$M$12),-('[2]NonRes - Report'!$M$12-'[2]NonRes - Report'!$M$10),IF(AND($B22="6-inch",DM22&gt;'[2]NonRes - Report'!$N$12),('[2]NonRes - Report'!$N$12-'[2]NonRes - Report'!$N$10),IF(AND($B22="6-inch",ABS(DM22)&gt;'[2]NonRes - Report'!$N$12),-('[2]NonRes - Report'!$N$12-'[2]NonRes - Report'!$N$10),IF(DM22&lt;0,(+DM22+AG22),(+DM22-AG22))))))))))))))))</f>
        <v>17000</v>
      </c>
      <c r="BF22" s="38">
        <f>IF(AND($B22="3/4-inch",DN22&gt;'[2]NonRes - Report'!$G$12),('[2]NonRes - Report'!$G$12-'[2]NonRes - Report'!$G$10),IF(AND($B22="3/4-inch",ABS(DN22)&gt;'[2]NonRes - Report'!$G$12),-('[2]NonRes - Report'!$G$12-'[2]NonRes - Report'!$G$10),IF(AND($B22="1-inch",DN22&gt;'[2]NonRes - Report'!$I$12),('[2]NonRes - Report'!$I$12-'[2]NonRes - Report'!$I$10),IF(AND($B22="1-inch",ABS(DN22)&gt;'[2]NonRes - Report'!$I$12),-('[2]NonRes - Report'!$I$12-'[2]NonRes - Report'!$I$10),IF(AND($B22="1 1/2-inch",DN22&gt;'[2]NonRes - Report'!$J$12),('[2]NonRes - Report'!$J$12-'[2]NonRes - Report'!$J$10),IF(AND($B22="1 1/2-inch",ABS(DN22)&gt;'[2]NonRes - Report'!$J$12),-('[2]NonRes - Report'!$J$12-'[2]NonRes - Report'!$J$10),IF(AND($B22="2-inch",DN22&gt;'[2]NonRes - Report'!$K$12),('[2]NonRes - Report'!$K$12-'[2]NonRes - Report'!$K$10),IF(AND($B22="2-inch",ABS(DN22)&gt;'[2]NonRes - Report'!$K$12),-('[2]NonRes - Report'!$K$12-'[2]NonRes - Report'!$K$10),IF(AND($B22="3-inch",DN22&gt;'[2]NonRes - Report'!$L$12),('[2]NonRes - Report'!$L$12-'[2]NonRes - Report'!$L$10),IF(AND($B22="3-inch",ABS(DN22)&gt;'[2]NonRes - Report'!$L$12),-('[2]NonRes - Report'!$L$12-'[2]NonRes - Report'!$L$10),IF(AND($B22="4-inch",DN22&gt;'[2]NonRes - Report'!$M$12),('[2]NonRes - Report'!$M$12-'[2]NonRes - Report'!$M$10),IF(AND($B22="4-inch",ABS(DN22)&gt;'[2]NonRes - Report'!$M$12),-('[2]NonRes - Report'!$M$12-'[2]NonRes - Report'!$M$10),IF(AND($B22="6-inch",DN22&gt;'[2]NonRes - Report'!$N$12),('[2]NonRes - Report'!$N$12-'[2]NonRes - Report'!$N$10),IF(AND($B22="6-inch",ABS(DN22)&gt;'[2]NonRes - Report'!$N$12),-('[2]NonRes - Report'!$N$12-'[2]NonRes - Report'!$N$10),IF(DN22&lt;0,(+DN22+AH22),(+DN22-AH22))))))))))))))))</f>
        <v>17500</v>
      </c>
      <c r="BG22" s="38">
        <f>IF(AND($B22="3/4-inch",DO22&gt;'[2]NonRes - Report'!$G$12),('[2]NonRes - Report'!$G$12-'[2]NonRes - Report'!$G$10),IF(AND($B22="3/4-inch",ABS(DO22)&gt;'[2]NonRes - Report'!$G$12),-('[2]NonRes - Report'!$G$12-'[2]NonRes - Report'!$G$10),IF(AND($B22="1-inch",DO22&gt;'[2]NonRes - Report'!$I$12),('[2]NonRes - Report'!$I$12-'[2]NonRes - Report'!$I$10),IF(AND($B22="1-inch",ABS(DO22)&gt;'[2]NonRes - Report'!$I$12),-('[2]NonRes - Report'!$I$12-'[2]NonRes - Report'!$I$10),IF(AND($B22="1 1/2-inch",DO22&gt;'[2]NonRes - Report'!$J$12),('[2]NonRes - Report'!$J$12-'[2]NonRes - Report'!$J$10),IF(AND($B22="1 1/2-inch",ABS(DO22)&gt;'[2]NonRes - Report'!$J$12),-('[2]NonRes - Report'!$J$12-'[2]NonRes - Report'!$J$10),IF(AND($B22="2-inch",DO22&gt;'[2]NonRes - Report'!$K$12),('[2]NonRes - Report'!$K$12-'[2]NonRes - Report'!$K$10),IF(AND($B22="2-inch",ABS(DO22)&gt;'[2]NonRes - Report'!$K$12),-('[2]NonRes - Report'!$K$12-'[2]NonRes - Report'!$K$10),IF(AND($B22="3-inch",DO22&gt;'[2]NonRes - Report'!$L$12),('[2]NonRes - Report'!$L$12-'[2]NonRes - Report'!$L$10),IF(AND($B22="3-inch",ABS(DO22)&gt;'[2]NonRes - Report'!$L$12),-('[2]NonRes - Report'!$L$12-'[2]NonRes - Report'!$L$10),IF(AND($B22="4-inch",DO22&gt;'[2]NonRes - Report'!$M$12),('[2]NonRes - Report'!$M$12-'[2]NonRes - Report'!$M$10),IF(AND($B22="4-inch",ABS(DO22)&gt;'[2]NonRes - Report'!$M$12),-('[2]NonRes - Report'!$M$12-'[2]NonRes - Report'!$M$10),IF(AND($B22="6-inch",DO22&gt;'[2]NonRes - Report'!$N$12),('[2]NonRes - Report'!$N$12-'[2]NonRes - Report'!$N$10),IF(AND($B22="6-inch",ABS(DO22)&gt;'[2]NonRes - Report'!$N$12),-('[2]NonRes - Report'!$N$12-'[2]NonRes - Report'!$N$10),IF(DO22&lt;0,(+DO22+AI22),(+DO22-AI22))))))))))))))))</f>
        <v>21700</v>
      </c>
      <c r="BH22" s="38">
        <f>IF(AND($B22="3/4-inch",DP22&gt;'[2]NonRes - Report'!$G$12),('[2]NonRes - Report'!$G$12-'[2]NonRes - Report'!$G$10),IF(AND($B22="3/4-inch",ABS(DP22)&gt;'[2]NonRes - Report'!$G$12),-('[2]NonRes - Report'!$G$12-'[2]NonRes - Report'!$G$10),IF(AND($B22="1-inch",DP22&gt;'[2]NonRes - Report'!$I$12),('[2]NonRes - Report'!$I$12-'[2]NonRes - Report'!$I$10),IF(AND($B22="1-inch",ABS(DP22)&gt;'[2]NonRes - Report'!$I$12),-('[2]NonRes - Report'!$I$12-'[2]NonRes - Report'!$I$10),IF(AND($B22="1 1/2-inch",DP22&gt;'[2]NonRes - Report'!$J$12),('[2]NonRes - Report'!$J$12-'[2]NonRes - Report'!$J$10),IF(AND($B22="1 1/2-inch",ABS(DP22)&gt;'[2]NonRes - Report'!$J$12),-('[2]NonRes - Report'!$J$12-'[2]NonRes - Report'!$J$10),IF(AND($B22="2-inch",DP22&gt;'[2]NonRes - Report'!$K$12),('[2]NonRes - Report'!$K$12-'[2]NonRes - Report'!$K$10),IF(AND($B22="2-inch",ABS(DP22)&gt;'[2]NonRes - Report'!$K$12),-('[2]NonRes - Report'!$K$12-'[2]NonRes - Report'!$K$10),IF(AND($B22="3-inch",DP22&gt;'[2]NonRes - Report'!$L$12),('[2]NonRes - Report'!$L$12-'[2]NonRes - Report'!$L$10),IF(AND($B22="3-inch",ABS(DP22)&gt;'[2]NonRes - Report'!$L$12),-('[2]NonRes - Report'!$L$12-'[2]NonRes - Report'!$L$10),IF(AND($B22="4-inch",DP22&gt;'[2]NonRes - Report'!$M$12),('[2]NonRes - Report'!$M$12-'[2]NonRes - Report'!$M$10),IF(AND($B22="4-inch",ABS(DP22)&gt;'[2]NonRes - Report'!$M$12),-('[2]NonRes - Report'!$M$12-'[2]NonRes - Report'!$M$10),IF(AND($B22="6-inch",DP22&gt;'[2]NonRes - Report'!$N$12),('[2]NonRes - Report'!$N$12-'[2]NonRes - Report'!$N$10),IF(AND($B22="6-inch",ABS(DP22)&gt;'[2]NonRes - Report'!$N$12),-('[2]NonRes - Report'!$N$12-'[2]NonRes - Report'!$N$10),IF(DP22&lt;0,(+DP22+AJ22),(+DP22-AJ22))))))))))))))))</f>
        <v>14800</v>
      </c>
      <c r="BI22" s="38">
        <f>IF(AND($B22="3/4-inch",DQ22&gt;'[2]NonRes - Report'!$G$12),('[2]NonRes - Report'!$G$12-'[2]NonRes - Report'!$G$10),IF(AND($B22="3/4-inch",ABS(DQ22)&gt;'[2]NonRes - Report'!$G$12),-('[2]NonRes - Report'!$G$12-'[2]NonRes - Report'!$G$10),IF(AND($B22="1-inch",DQ22&gt;'[2]NonRes - Report'!$I$12),('[2]NonRes - Report'!$I$12-'[2]NonRes - Report'!$I$10),IF(AND($B22="1-inch",ABS(DQ22)&gt;'[2]NonRes - Report'!$I$12),-('[2]NonRes - Report'!$I$12-'[2]NonRes - Report'!$I$10),IF(AND($B22="1 1/2-inch",DQ22&gt;'[2]NonRes - Report'!$J$12),('[2]NonRes - Report'!$J$12-'[2]NonRes - Report'!$J$10),IF(AND($B22="1 1/2-inch",ABS(DQ22)&gt;'[2]NonRes - Report'!$J$12),-('[2]NonRes - Report'!$J$12-'[2]NonRes - Report'!$J$10),IF(AND($B22="2-inch",DQ22&gt;'[2]NonRes - Report'!$K$12),('[2]NonRes - Report'!$K$12-'[2]NonRes - Report'!$K$10),IF(AND($B22="2-inch",ABS(DQ22)&gt;'[2]NonRes - Report'!$K$12),-('[2]NonRes - Report'!$K$12-'[2]NonRes - Report'!$K$10),IF(AND($B22="3-inch",DQ22&gt;'[2]NonRes - Report'!$L$12),('[2]NonRes - Report'!$L$12-'[2]NonRes - Report'!$L$10),IF(AND($B22="3-inch",ABS(DQ22)&gt;'[2]NonRes - Report'!$L$12),-('[2]NonRes - Report'!$L$12-'[2]NonRes - Report'!$L$10),IF(AND($B22="4-inch",DQ22&gt;'[2]NonRes - Report'!$M$12),('[2]NonRes - Report'!$M$12-'[2]NonRes - Report'!$M$10),IF(AND($B22="4-inch",ABS(DQ22)&gt;'[2]NonRes - Report'!$M$12),-('[2]NonRes - Report'!$M$12-'[2]NonRes - Report'!$M$10),IF(AND($B22="6-inch",DQ22&gt;'[2]NonRes - Report'!$N$12),('[2]NonRes - Report'!$N$12-'[2]NonRes - Report'!$N$10),IF(AND($B22="6-inch",ABS(DQ22)&gt;'[2]NonRes - Report'!$N$12),-('[2]NonRes - Report'!$N$12-'[2]NonRes - Report'!$N$10),IF(DQ22&lt;0,(+DQ22+AK22),(+DQ22-AK22))))))))))))))))</f>
        <v>17900</v>
      </c>
      <c r="BJ22" s="38">
        <f>IF(AND($B22="3/4-inch",DR22&gt;'[2]NonRes - Report'!$G$12),('[2]NonRes - Report'!$G$12-'[2]NonRes - Report'!$G$10),IF(AND($B22="3/4-inch",ABS(DR22)&gt;'[2]NonRes - Report'!$G$12),-('[2]NonRes - Report'!$G$12-'[2]NonRes - Report'!$G$10),IF(AND($B22="1-inch",DR22&gt;'[2]NonRes - Report'!$I$12),('[2]NonRes - Report'!$I$12-'[2]NonRes - Report'!$I$10),IF(AND($B22="1-inch",ABS(DR22)&gt;'[2]NonRes - Report'!$I$12),-('[2]NonRes - Report'!$I$12-'[2]NonRes - Report'!$I$10),IF(AND($B22="1 1/2-inch",DR22&gt;'[2]NonRes - Report'!$J$12),('[2]NonRes - Report'!$J$12-'[2]NonRes - Report'!$J$10),IF(AND($B22="1 1/2-inch",ABS(DR22)&gt;'[2]NonRes - Report'!$J$12),-('[2]NonRes - Report'!$J$12-'[2]NonRes - Report'!$J$10),IF(AND($B22="2-inch",DR22&gt;'[2]NonRes - Report'!$K$12),('[2]NonRes - Report'!$K$12-'[2]NonRes - Report'!$K$10),IF(AND($B22="2-inch",ABS(DR22)&gt;'[2]NonRes - Report'!$K$12),-('[2]NonRes - Report'!$K$12-'[2]NonRes - Report'!$K$10),IF(AND($B22="3-inch",DR22&gt;'[2]NonRes - Report'!$L$12),('[2]NonRes - Report'!$L$12-'[2]NonRes - Report'!$L$10),IF(AND($B22="3-inch",ABS(DR22)&gt;'[2]NonRes - Report'!$L$12),-('[2]NonRes - Report'!$L$12-'[2]NonRes - Report'!$L$10),IF(AND($B22="4-inch",DR22&gt;'[2]NonRes - Report'!$M$12),('[2]NonRes - Report'!$M$12-'[2]NonRes - Report'!$M$10),IF(AND($B22="4-inch",ABS(DR22)&gt;'[2]NonRes - Report'!$M$12),-('[2]NonRes - Report'!$M$12-'[2]NonRes - Report'!$M$10),IF(AND($B22="6-inch",DR22&gt;'[2]NonRes - Report'!$N$12),('[2]NonRes - Report'!$N$12-'[2]NonRes - Report'!$N$10),IF(AND($B22="6-inch",ABS(DR22)&gt;'[2]NonRes - Report'!$N$12),-('[2]NonRes - Report'!$N$12-'[2]NonRes - Report'!$N$10),IF(DR22&lt;0,(+DR22+AL22),(+DR22-AL22))))))))))))))))</f>
        <v>18100</v>
      </c>
      <c r="BK22" s="38">
        <f>IF(AND($B22="3/4-inch",DS22&gt;'[2]NonRes - Report'!$G$12),('[2]NonRes - Report'!$G$12-'[2]NonRes - Report'!$G$10),IF(AND($B22="3/4-inch",ABS(DS22)&gt;'[2]NonRes - Report'!$G$12),-('[2]NonRes - Report'!$G$12-'[2]NonRes - Report'!$G$10),IF(AND($B22="1-inch",DS22&gt;'[2]NonRes - Report'!$I$12),('[2]NonRes - Report'!$I$12-'[2]NonRes - Report'!$I$10),IF(AND($B22="1-inch",ABS(DS22)&gt;'[2]NonRes - Report'!$I$12),-('[2]NonRes - Report'!$I$12-'[2]NonRes - Report'!$I$10),IF(AND($B22="1 1/2-inch",DS22&gt;'[2]NonRes - Report'!$J$12),('[2]NonRes - Report'!$J$12-'[2]NonRes - Report'!$J$10),IF(AND($B22="1 1/2-inch",ABS(DS22)&gt;'[2]NonRes - Report'!$J$12),-('[2]NonRes - Report'!$J$12-'[2]NonRes - Report'!$J$10),IF(AND($B22="2-inch",DS22&gt;'[2]NonRes - Report'!$K$12),('[2]NonRes - Report'!$K$12-'[2]NonRes - Report'!$K$10),IF(AND($B22="2-inch",ABS(DS22)&gt;'[2]NonRes - Report'!$K$12),-('[2]NonRes - Report'!$K$12-'[2]NonRes - Report'!$K$10),IF(AND($B22="3-inch",DS22&gt;'[2]NonRes - Report'!$L$12),('[2]NonRes - Report'!$L$12-'[2]NonRes - Report'!$L$10),IF(AND($B22="3-inch",ABS(DS22)&gt;'[2]NonRes - Report'!$L$12),-('[2]NonRes - Report'!$L$12-'[2]NonRes - Report'!$L$10),IF(AND($B22="4-inch",DS22&gt;'[2]NonRes - Report'!$M$12),('[2]NonRes - Report'!$M$12-'[2]NonRes - Report'!$M$10),IF(AND($B22="4-inch",ABS(DS22)&gt;'[2]NonRes - Report'!$M$12),-('[2]NonRes - Report'!$M$12-'[2]NonRes - Report'!$M$10),IF(AND($B22="6-inch",DS22&gt;'[2]NonRes - Report'!$N$12),('[2]NonRes - Report'!$N$12-'[2]NonRes - Report'!$N$10),IF(AND($B22="6-inch",ABS(DS22)&gt;'[2]NonRes - Report'!$N$12),-('[2]NonRes - Report'!$N$12-'[2]NonRes - Report'!$N$10),IF(DS22&lt;0,(+DS22+AM22),(+DS22-AM22))))))))))))))))</f>
        <v>16200</v>
      </c>
      <c r="BL22" s="38">
        <f>IF(AND($B22="3/4-inch",DT22&gt;'[2]NonRes - Report'!$G$12),('[2]NonRes - Report'!$G$12-'[2]NonRes - Report'!$G$10),IF(AND($B22="3/4-inch",ABS(DT22)&gt;'[2]NonRes - Report'!$G$12),-('[2]NonRes - Report'!$G$12-'[2]NonRes - Report'!$G$10),IF(AND($B22="1-inch",DT22&gt;'[2]NonRes - Report'!$I$12),('[2]NonRes - Report'!$I$12-'[2]NonRes - Report'!$I$10),IF(AND($B22="1-inch",ABS(DT22)&gt;'[2]NonRes - Report'!$I$12),-('[2]NonRes - Report'!$I$12-'[2]NonRes - Report'!$I$10),IF(AND($B22="1 1/2-inch",DT22&gt;'[2]NonRes - Report'!$J$12),('[2]NonRes - Report'!$J$12-'[2]NonRes - Report'!$J$10),IF(AND($B22="1 1/2-inch",ABS(DT22)&gt;'[2]NonRes - Report'!$J$12),-('[2]NonRes - Report'!$J$12-'[2]NonRes - Report'!$J$10),IF(AND($B22="2-inch",DT22&gt;'[2]NonRes - Report'!$K$12),('[2]NonRes - Report'!$K$12-'[2]NonRes - Report'!$K$10),IF(AND($B22="2-inch",ABS(DT22)&gt;'[2]NonRes - Report'!$K$12),-('[2]NonRes - Report'!$K$12-'[2]NonRes - Report'!$K$10),IF(AND($B22="3-inch",DT22&gt;'[2]NonRes - Report'!$L$12),('[2]NonRes - Report'!$L$12-'[2]NonRes - Report'!$L$10),IF(AND($B22="3-inch",ABS(DT22)&gt;'[2]NonRes - Report'!$L$12),-('[2]NonRes - Report'!$L$12-'[2]NonRes - Report'!$L$10),IF(AND($B22="4-inch",DT22&gt;'[2]NonRes - Report'!$M$12),('[2]NonRes - Report'!$M$12-'[2]NonRes - Report'!$M$10),IF(AND($B22="4-inch",ABS(DT22)&gt;'[2]NonRes - Report'!$M$12),-('[2]NonRes - Report'!$M$12-'[2]NonRes - Report'!$M$10),IF(AND($B22="6-inch",DT22&gt;'[2]NonRes - Report'!$N$12),('[2]NonRes - Report'!$N$12-'[2]NonRes - Report'!$N$10),IF(AND($B22="6-inch",ABS(DT22)&gt;'[2]NonRes - Report'!$N$12),-('[2]NonRes - Report'!$N$12-'[2]NonRes - Report'!$N$10),IF(DT22&lt;0,(+DT22+AN22),(+DT22-AN22))))))))))))))))</f>
        <v>26100</v>
      </c>
      <c r="BM22" s="39">
        <f>IF(AND($B22="3/4-inch",DU22&gt;'[2]NonRes - Report'!$G$12),('[2]NonRes - Report'!$G$12-'[2]NonRes - Report'!$G$10),IF(AND($B22="3/4-inch",ABS(DU22)&gt;'[2]NonRes - Report'!$G$12),-('[2]NonRes - Report'!$G$12-'[2]NonRes - Report'!$G$10),IF(AND($B22="1-inch",DU22&gt;'[2]NonRes - Report'!$I$12),('[2]NonRes - Report'!$I$12-'[2]NonRes - Report'!$I$10),IF(AND($B22="1-inch",ABS(DU22)&gt;'[2]NonRes - Report'!$I$12),-('[2]NonRes - Report'!$I$12-'[2]NonRes - Report'!$I$10),IF(AND($B22="1 1/2-inch",DU22&gt;'[2]NonRes - Report'!$J$12),('[2]NonRes - Report'!$J$12-'[2]NonRes - Report'!$J$10),IF(AND($B22="1 1/2-inch",ABS(DU22)&gt;'[2]NonRes - Report'!$J$12),-('[2]NonRes - Report'!$J$12-'[2]NonRes - Report'!$J$10),IF(AND($B22="2-inch",DU22&gt;'[2]NonRes - Report'!$K$12),('[2]NonRes - Report'!$K$12-'[2]NonRes - Report'!$K$10),IF(AND($B22="2-inch",ABS(DU22)&gt;'[2]NonRes - Report'!$K$12),-('[2]NonRes - Report'!$K$12-'[2]NonRes - Report'!$K$10),IF(AND($B22="3-inch",DU22&gt;'[2]NonRes - Report'!$L$12),('[2]NonRes - Report'!$L$12-'[2]NonRes - Report'!$L$10),IF(AND($B22="3-inch",ABS(DU22)&gt;'[2]NonRes - Report'!$L$12),-('[2]NonRes - Report'!$L$12-'[2]NonRes - Report'!$L$10),IF(AND($B22="4-inch",DU22&gt;'[2]NonRes - Report'!$M$12),('[2]NonRes - Report'!$M$12-'[2]NonRes - Report'!$M$10),IF(AND($B22="4-inch",ABS(DU22)&gt;'[2]NonRes - Report'!$M$12),-('[2]NonRes - Report'!$M$12-'[2]NonRes - Report'!$M$10),IF(AND($B22="6-inch",DU22&gt;'[2]NonRes - Report'!$N$12),('[2]NonRes - Report'!$N$12-'[2]NonRes - Report'!$N$10),IF(AND($B22="6-inch",ABS(DU22)&gt;'[2]NonRes - Report'!$N$12),-('[2]NonRes - Report'!$N$12-'[2]NonRes - Report'!$N$10),IF(DU22&lt;0,(+DU22+AO22),(+DU22-AO22))))))))))))))))</f>
        <v>26500</v>
      </c>
      <c r="BN22" s="40">
        <f>IF(AND($B22="3/4-inch",DJ22&gt;'[2]NonRes - Report'!$G$12),(('[2]NonRes - Report'!$G$12-'[2]NonRes - Report'!$G$10)/'[2]NonRes - Report'!$I$22*'[2]NonRes - Report'!$E$12),IF(AND($B22="1-inch",DJ22&gt;'[2]NonRes - Report'!$I$12),(('[2]NonRes - Report'!$I$12-'[2]NonRes - Report'!$I$10)/'[2]NonRes - Report'!$I$22*'[2]NonRes - Report'!$E$12),IF(AND($B22="1 1/2-inch",DJ22&gt;'[2]NonRes - Report'!$J$12),(('[2]NonRes - Report'!$J$12-'[2]NonRes - Report'!$J$10)/'[2]NonRes - Report'!$I$22*'[2]NonRes - Report'!$E$12),IF(AND($B22="2-inch",DJ22&gt;'[2]NonRes - Report'!$K$12),(('[2]NonRes - Report'!$K$12-'[2]NonRes - Report'!$K$10)/'[2]NonRes - Report'!$I$22*'[2]NonRes - Report'!$E$12),IF(AND($B22="3-inch",DJ22&gt;'[2]NonRes - Report'!$L$12),(('[2]NonRes - Report'!$L$12-'[2]NonRes - Report'!$L$10)/'[2]NonRes - Report'!$I$22*'[2]NonRes - Report'!$E$12),IF(AND($B22="4-inch",DJ22&gt;'[2]NonRes - Report'!$M$12),(('[2]NonRes - Report'!$M$12-'[2]NonRes - Report'!$M$10)/'[2]NonRes - Report'!$I$22*'[2]NonRes - Report'!$E$12),IF(AND($B22="6-inch",DJ22&gt;'[2]NonRes - Report'!$N$12),(('[2]NonRes - Report'!$N$12-'[2]NonRes - Report'!$N$10)/'[2]NonRes - Report'!$I$22*'[2]NonRes - Report'!$E$12),BB22/'[2]NonRes - Report'!$I$22*'[2]NonRes - Report'!$E$12)))))))</f>
        <v>237</v>
      </c>
      <c r="BO22" s="40">
        <f>IF(AND($B22="3/4-inch",DK22&gt;'[2]NonRes - Report'!$G$12),(('[2]NonRes - Report'!$G$12-'[2]NonRes - Report'!$G$10)/'[2]NonRes - Report'!$I$22*'[2]NonRes - Report'!$E$12),IF(AND($B22="1-inch",DK22&gt;'[2]NonRes - Report'!$I$12),(('[2]NonRes - Report'!$I$12-'[2]NonRes - Report'!$I$10)/'[2]NonRes - Report'!$I$22*'[2]NonRes - Report'!$E$12),IF(AND($B22="1 1/2-inch",DK22&gt;'[2]NonRes - Report'!$J$12),(('[2]NonRes - Report'!$J$12-'[2]NonRes - Report'!$J$10)/'[2]NonRes - Report'!$I$22*'[2]NonRes - Report'!$E$12),IF(AND($B22="2-inch",DK22&gt;'[2]NonRes - Report'!$K$12),(('[2]NonRes - Report'!$K$12-'[2]NonRes - Report'!$K$10)/'[2]NonRes - Report'!$I$22*'[2]NonRes - Report'!$E$12),IF(AND($B22="3-inch",DK22&gt;'[2]NonRes - Report'!$L$12),(('[2]NonRes - Report'!$L$12-'[2]NonRes - Report'!$L$10)/'[2]NonRes - Report'!$I$22*'[2]NonRes - Report'!$E$12),IF(AND($B22="4-inch",DK22&gt;'[2]NonRes - Report'!$M$12),(('[2]NonRes - Report'!$M$12-'[2]NonRes - Report'!$M$10)/'[2]NonRes - Report'!$I$22*'[2]NonRes - Report'!$E$12),IF(AND($B22="6-inch",DK22&gt;'[2]NonRes - Report'!$N$12),(('[2]NonRes - Report'!$N$12-'[2]NonRes - Report'!$N$10)/'[2]NonRes - Report'!$I$22*'[2]NonRes - Report'!$E$12),BC22/'[2]NonRes - Report'!$I$22*'[2]NonRes - Report'!$E$12)))))))</f>
        <v>402</v>
      </c>
      <c r="BP22" s="40">
        <f>IF(AND($B22="3/4-inch",DL22&gt;'[2]NonRes - Report'!$G$12),(('[2]NonRes - Report'!$G$12-'[2]NonRes - Report'!$G$10)/'[2]NonRes - Report'!$I$22*'[2]NonRes - Report'!$E$12),IF(AND($B22="1-inch",DL22&gt;'[2]NonRes - Report'!$I$12),(('[2]NonRes - Report'!$I$12-'[2]NonRes - Report'!$I$10)/'[2]NonRes - Report'!$I$22*'[2]NonRes - Report'!$E$12),IF(AND($B22="1 1/2-inch",DL22&gt;'[2]NonRes - Report'!$J$12),(('[2]NonRes - Report'!$J$12-'[2]NonRes - Report'!$J$10)/'[2]NonRes - Report'!$I$22*'[2]NonRes - Report'!$E$12),IF(AND($B22="2-inch",DL22&gt;'[2]NonRes - Report'!$K$12),(('[2]NonRes - Report'!$K$12-'[2]NonRes - Report'!$K$10)/'[2]NonRes - Report'!$I$22*'[2]NonRes - Report'!$E$12),IF(AND($B22="3-inch",DL22&gt;'[2]NonRes - Report'!$L$12),(('[2]NonRes - Report'!$L$12-'[2]NonRes - Report'!$L$10)/'[2]NonRes - Report'!$I$22*'[2]NonRes - Report'!$E$12),IF(AND($B22="4-inch",DL22&gt;'[2]NonRes - Report'!$M$12),(('[2]NonRes - Report'!$M$12-'[2]NonRes - Report'!$M$10)/'[2]NonRes - Report'!$I$22*'[2]NonRes - Report'!$E$12),IF(AND($B22="6-inch",DL22&gt;'[2]NonRes - Report'!$N$12),(('[2]NonRes - Report'!$N$12-'[2]NonRes - Report'!$N$10)/'[2]NonRes - Report'!$I$22*'[2]NonRes - Report'!$E$12),BD22/'[2]NonRes - Report'!$I$22*'[2]NonRes - Report'!$E$12)))))))</f>
        <v>258</v>
      </c>
      <c r="BQ22" s="40">
        <f>IF(AND($B22="3/4-inch",DM22&gt;'[2]NonRes - Report'!$G$12),(('[2]NonRes - Report'!$G$12-'[2]NonRes - Report'!$G$10)/'[2]NonRes - Report'!$I$22*'[2]NonRes - Report'!$E$12),IF(AND($B22="1-inch",DM22&gt;'[2]NonRes - Report'!$I$12),(('[2]NonRes - Report'!$I$12-'[2]NonRes - Report'!$I$10)/'[2]NonRes - Report'!$I$22*'[2]NonRes - Report'!$E$12),IF(AND($B22="1 1/2-inch",DM22&gt;'[2]NonRes - Report'!$J$12),(('[2]NonRes - Report'!$J$12-'[2]NonRes - Report'!$J$10)/'[2]NonRes - Report'!$I$22*'[2]NonRes - Report'!$E$12),IF(AND($B22="2-inch",DM22&gt;'[2]NonRes - Report'!$K$12),(('[2]NonRes - Report'!$K$12-'[2]NonRes - Report'!$K$10)/'[2]NonRes - Report'!$I$22*'[2]NonRes - Report'!$E$12),IF(AND($B22="3-inch",DM22&gt;'[2]NonRes - Report'!$L$12),(('[2]NonRes - Report'!$L$12-'[2]NonRes - Report'!$L$10)/'[2]NonRes - Report'!$I$22*'[2]NonRes - Report'!$E$12),IF(AND($B22="4-inch",DM22&gt;'[2]NonRes - Report'!$M$12),(('[2]NonRes - Report'!$M$12-'[2]NonRes - Report'!$M$10)/'[2]NonRes - Report'!$I$22*'[2]NonRes - Report'!$E$12),IF(AND($B22="6-inch",DM22&gt;'[2]NonRes - Report'!$N$12),(('[2]NonRes - Report'!$N$12-'[2]NonRes - Report'!$N$10)/'[2]NonRes - Report'!$I$22*'[2]NonRes - Report'!$E$12),BE22/'[2]NonRes - Report'!$I$22*'[2]NonRes - Report'!$E$12)))))))</f>
        <v>255</v>
      </c>
      <c r="BR22" s="40">
        <f>IF(AND($B22="3/4-inch",DN22&gt;'[2]NonRes - Report'!$G$12),(('[2]NonRes - Report'!$G$12-'[2]NonRes - Report'!$G$10)/'[2]NonRes - Report'!$I$22*'[2]NonRes - Report'!$E$12),IF(AND($B22="1-inch",DN22&gt;'[2]NonRes - Report'!$I$12),(('[2]NonRes - Report'!$I$12-'[2]NonRes - Report'!$I$10)/'[2]NonRes - Report'!$I$22*'[2]NonRes - Report'!$E$12),IF(AND($B22="1 1/2-inch",DN22&gt;'[2]NonRes - Report'!$J$12),(('[2]NonRes - Report'!$J$12-'[2]NonRes - Report'!$J$10)/'[2]NonRes - Report'!$I$22*'[2]NonRes - Report'!$E$12),IF(AND($B22="2-inch",DN22&gt;'[2]NonRes - Report'!$K$12),(('[2]NonRes - Report'!$K$12-'[2]NonRes - Report'!$K$10)/'[2]NonRes - Report'!$I$22*'[2]NonRes - Report'!$E$12),IF(AND($B22="3-inch",DN22&gt;'[2]NonRes - Report'!$L$12),(('[2]NonRes - Report'!$L$12-'[2]NonRes - Report'!$L$10)/'[2]NonRes - Report'!$I$22*'[2]NonRes - Report'!$E$12),IF(AND($B22="4-inch",DN22&gt;'[2]NonRes - Report'!$M$12),(('[2]NonRes - Report'!$M$12-'[2]NonRes - Report'!$M$10)/'[2]NonRes - Report'!$I$22*'[2]NonRes - Report'!$E$12),IF(AND($B22="6-inch",DN22&gt;'[2]NonRes - Report'!$N$12),(('[2]NonRes - Report'!$N$12-'[2]NonRes - Report'!$N$10)/'[2]NonRes - Report'!$I$22*'[2]NonRes - Report'!$E$12),BF22/'[2]NonRes - Report'!$I$22*'[2]NonRes - Report'!$E$12)))))))</f>
        <v>262.5</v>
      </c>
      <c r="BS22" s="40">
        <f>IF(AND($B22="3/4-inch",DO22&gt;'[2]NonRes - Report'!$G$12),(('[2]NonRes - Report'!$G$12-'[2]NonRes - Report'!$G$10)/'[2]NonRes - Report'!$I$22*'[2]NonRes - Report'!$E$12),IF(AND($B22="1-inch",DO22&gt;'[2]NonRes - Report'!$I$12),(('[2]NonRes - Report'!$I$12-'[2]NonRes - Report'!$I$10)/'[2]NonRes - Report'!$I$22*'[2]NonRes - Report'!$E$12),IF(AND($B22="1 1/2-inch",DO22&gt;'[2]NonRes - Report'!$J$12),(('[2]NonRes - Report'!$J$12-'[2]NonRes - Report'!$J$10)/'[2]NonRes - Report'!$I$22*'[2]NonRes - Report'!$E$12),IF(AND($B22="2-inch",DO22&gt;'[2]NonRes - Report'!$K$12),(('[2]NonRes - Report'!$K$12-'[2]NonRes - Report'!$K$10)/'[2]NonRes - Report'!$I$22*'[2]NonRes - Report'!$E$12),IF(AND($B22="3-inch",DO22&gt;'[2]NonRes - Report'!$L$12),(('[2]NonRes - Report'!$L$12-'[2]NonRes - Report'!$L$10)/'[2]NonRes - Report'!$I$22*'[2]NonRes - Report'!$E$12),IF(AND($B22="4-inch",DO22&gt;'[2]NonRes - Report'!$M$12),(('[2]NonRes - Report'!$M$12-'[2]NonRes - Report'!$M$10)/'[2]NonRes - Report'!$I$22*'[2]NonRes - Report'!$E$12),IF(AND($B22="6-inch",DO22&gt;'[2]NonRes - Report'!$N$12),(('[2]NonRes - Report'!$N$12-'[2]NonRes - Report'!$N$10)/'[2]NonRes - Report'!$I$22*'[2]NonRes - Report'!$E$12),BG22/'[2]NonRes - Report'!$I$22*'[2]NonRes - Report'!$E$12)))))))</f>
        <v>325.5</v>
      </c>
      <c r="BT22" s="40">
        <f>IF(AND($B22="3/4-inch",DP22&gt;'[2]NonRes - Report'!$G$12),(('[2]NonRes - Report'!$G$12-'[2]NonRes - Report'!$G$10)/'[2]NonRes - Report'!$I$22*'[2]NonRes - Report'!$E$12),IF(AND($B22="1-inch",DP22&gt;'[2]NonRes - Report'!$I$12),(('[2]NonRes - Report'!$I$12-'[2]NonRes - Report'!$I$10)/'[2]NonRes - Report'!$I$22*'[2]NonRes - Report'!$E$12),IF(AND($B22="1 1/2-inch",DP22&gt;'[2]NonRes - Report'!$J$12),(('[2]NonRes - Report'!$J$12-'[2]NonRes - Report'!$J$10)/'[2]NonRes - Report'!$I$22*'[2]NonRes - Report'!$E$12),IF(AND($B22="2-inch",DP22&gt;'[2]NonRes - Report'!$K$12),(('[2]NonRes - Report'!$K$12-'[2]NonRes - Report'!$K$10)/'[2]NonRes - Report'!$I$22*'[2]NonRes - Report'!$E$12),IF(AND($B22="3-inch",DP22&gt;'[2]NonRes - Report'!$L$12),(('[2]NonRes - Report'!$L$12-'[2]NonRes - Report'!$L$10)/'[2]NonRes - Report'!$I$22*'[2]NonRes - Report'!$E$12),IF(AND($B22="4-inch",DP22&gt;'[2]NonRes - Report'!$M$12),(('[2]NonRes - Report'!$M$12-'[2]NonRes - Report'!$M$10)/'[2]NonRes - Report'!$I$22*'[2]NonRes - Report'!$E$12),IF(AND($B22="6-inch",DP22&gt;'[2]NonRes - Report'!$N$12),(('[2]NonRes - Report'!$N$12-'[2]NonRes - Report'!$N$10)/'[2]NonRes - Report'!$I$22*'[2]NonRes - Report'!$E$12),BH22/'[2]NonRes - Report'!$I$22*'[2]NonRes - Report'!$E$12)))))))</f>
        <v>222</v>
      </c>
      <c r="BU22" s="40">
        <f>IF(AND($B22="3/4-inch",DQ22&gt;'[2]NonRes - Report'!$G$12),(('[2]NonRes - Report'!$G$12-'[2]NonRes - Report'!$G$10)/'[2]NonRes - Report'!$I$22*'[2]NonRes - Report'!$E$12),IF(AND($B22="1-inch",DQ22&gt;'[2]NonRes - Report'!$I$12),(('[2]NonRes - Report'!$I$12-'[2]NonRes - Report'!$I$10)/'[2]NonRes - Report'!$I$22*'[2]NonRes - Report'!$E$12),IF(AND($B22="1 1/2-inch",DQ22&gt;'[2]NonRes - Report'!$J$12),(('[2]NonRes - Report'!$J$12-'[2]NonRes - Report'!$J$10)/'[2]NonRes - Report'!$I$22*'[2]NonRes - Report'!$E$12),IF(AND($B22="2-inch",DQ22&gt;'[2]NonRes - Report'!$K$12),(('[2]NonRes - Report'!$K$12-'[2]NonRes - Report'!$K$10)/'[2]NonRes - Report'!$I$22*'[2]NonRes - Report'!$E$12),IF(AND($B22="3-inch",DQ22&gt;'[2]NonRes - Report'!$L$12),(('[2]NonRes - Report'!$L$12-'[2]NonRes - Report'!$L$10)/'[2]NonRes - Report'!$I$22*'[2]NonRes - Report'!$E$12),IF(AND($B22="4-inch",DQ22&gt;'[2]NonRes - Report'!$M$12),(('[2]NonRes - Report'!$M$12-'[2]NonRes - Report'!$M$10)/'[2]NonRes - Report'!$I$22*'[2]NonRes - Report'!$E$12),IF(AND($B22="6-inch",DQ22&gt;'[2]NonRes - Report'!$N$12),(('[2]NonRes - Report'!$N$12-'[2]NonRes - Report'!$N$10)/'[2]NonRes - Report'!$I$22*'[2]NonRes - Report'!$E$12),BI22/'[2]NonRes - Report'!$I$22*'[2]NonRes - Report'!$E$12)))))))</f>
        <v>268.5</v>
      </c>
      <c r="BV22" s="40">
        <f>IF(AND($B22="3/4-inch",DR22&gt;'[2]NonRes - Report'!$G$12),(('[2]NonRes - Report'!$G$12-'[2]NonRes - Report'!$G$10)/'[2]NonRes - Report'!$I$22*'[2]NonRes - Report'!$E$12),IF(AND($B22="1-inch",DR22&gt;'[2]NonRes - Report'!$I$12),(('[2]NonRes - Report'!$I$12-'[2]NonRes - Report'!$I$10)/'[2]NonRes - Report'!$I$22*'[2]NonRes - Report'!$E$12),IF(AND($B22="1 1/2-inch",DR22&gt;'[2]NonRes - Report'!$J$12),(('[2]NonRes - Report'!$J$12-'[2]NonRes - Report'!$J$10)/'[2]NonRes - Report'!$I$22*'[2]NonRes - Report'!$E$12),IF(AND($B22="2-inch",DR22&gt;'[2]NonRes - Report'!$K$12),(('[2]NonRes - Report'!$K$12-'[2]NonRes - Report'!$K$10)/'[2]NonRes - Report'!$I$22*'[2]NonRes - Report'!$E$12),IF(AND($B22="3-inch",DR22&gt;'[2]NonRes - Report'!$L$12),(('[2]NonRes - Report'!$L$12-'[2]NonRes - Report'!$L$10)/'[2]NonRes - Report'!$I$22*'[2]NonRes - Report'!$E$12),IF(AND($B22="4-inch",DR22&gt;'[2]NonRes - Report'!$M$12),(('[2]NonRes - Report'!$M$12-'[2]NonRes - Report'!$M$10)/'[2]NonRes - Report'!$I$22*'[2]NonRes - Report'!$E$12),IF(AND($B22="6-inch",DR22&gt;'[2]NonRes - Report'!$N$12),(('[2]NonRes - Report'!$N$12-'[2]NonRes - Report'!$N$10)/'[2]NonRes - Report'!$I$22*'[2]NonRes - Report'!$E$12),BJ22/'[2]NonRes - Report'!$I$22*'[2]NonRes - Report'!$E$12)))))))</f>
        <v>271.5</v>
      </c>
      <c r="BW22" s="40">
        <f>IF(AND($B22="3/4-inch",DS22&gt;'[2]NonRes - Report'!$G$12),(('[2]NonRes - Report'!$G$12-'[2]NonRes - Report'!$G$10)/'[2]NonRes - Report'!$I$22*'[2]NonRes - Report'!$E$12),IF(AND($B22="1-inch",DS22&gt;'[2]NonRes - Report'!$I$12),(('[2]NonRes - Report'!$I$12-'[2]NonRes - Report'!$I$10)/'[2]NonRes - Report'!$I$22*'[2]NonRes - Report'!$E$12),IF(AND($B22="1 1/2-inch",DS22&gt;'[2]NonRes - Report'!$J$12),(('[2]NonRes - Report'!$J$12-'[2]NonRes - Report'!$J$10)/'[2]NonRes - Report'!$I$22*'[2]NonRes - Report'!$E$12),IF(AND($B22="2-inch",DS22&gt;'[2]NonRes - Report'!$K$12),(('[2]NonRes - Report'!$K$12-'[2]NonRes - Report'!$K$10)/'[2]NonRes - Report'!$I$22*'[2]NonRes - Report'!$E$12),IF(AND($B22="3-inch",DS22&gt;'[2]NonRes - Report'!$L$12),(('[2]NonRes - Report'!$L$12-'[2]NonRes - Report'!$L$10)/'[2]NonRes - Report'!$I$22*'[2]NonRes - Report'!$E$12),IF(AND($B22="4-inch",DS22&gt;'[2]NonRes - Report'!$M$12),(('[2]NonRes - Report'!$M$12-'[2]NonRes - Report'!$M$10)/'[2]NonRes - Report'!$I$22*'[2]NonRes - Report'!$E$12),IF(AND($B22="6-inch",DS22&gt;'[2]NonRes - Report'!$N$12),(('[2]NonRes - Report'!$N$12-'[2]NonRes - Report'!$N$10)/'[2]NonRes - Report'!$I$22*'[2]NonRes - Report'!$E$12),BK22/'[2]NonRes - Report'!$I$22*'[2]NonRes - Report'!$E$12)))))))</f>
        <v>243</v>
      </c>
      <c r="BX22" s="40">
        <f>IF(AND($B22="3/4-inch",DT22&gt;'[2]NonRes - Report'!$G$12),(('[2]NonRes - Report'!$G$12-'[2]NonRes - Report'!$G$10)/'[2]NonRes - Report'!$I$22*'[2]NonRes - Report'!$E$12),IF(AND($B22="1-inch",DT22&gt;'[2]NonRes - Report'!$I$12),(('[2]NonRes - Report'!$I$12-'[2]NonRes - Report'!$I$10)/'[2]NonRes - Report'!$I$22*'[2]NonRes - Report'!$E$12),IF(AND($B22="1 1/2-inch",DT22&gt;'[2]NonRes - Report'!$J$12),(('[2]NonRes - Report'!$J$12-'[2]NonRes - Report'!$J$10)/'[2]NonRes - Report'!$I$22*'[2]NonRes - Report'!$E$12),IF(AND($B22="2-inch",DT22&gt;'[2]NonRes - Report'!$K$12),(('[2]NonRes - Report'!$K$12-'[2]NonRes - Report'!$K$10)/'[2]NonRes - Report'!$I$22*'[2]NonRes - Report'!$E$12),IF(AND($B22="3-inch",DT22&gt;'[2]NonRes - Report'!$L$12),(('[2]NonRes - Report'!$L$12-'[2]NonRes - Report'!$L$10)/'[2]NonRes - Report'!$I$22*'[2]NonRes - Report'!$E$12),IF(AND($B22="4-inch",DT22&gt;'[2]NonRes - Report'!$M$12),(('[2]NonRes - Report'!$M$12-'[2]NonRes - Report'!$M$10)/'[2]NonRes - Report'!$I$22*'[2]NonRes - Report'!$E$12),IF(AND($B22="6-inch",DT22&gt;'[2]NonRes - Report'!$N$12),(('[2]NonRes - Report'!$N$12-'[2]NonRes - Report'!$N$10)/'[2]NonRes - Report'!$I$22*'[2]NonRes - Report'!$E$12),BL22/'[2]NonRes - Report'!$I$22*'[2]NonRes - Report'!$E$12)))))))</f>
        <v>391.5</v>
      </c>
      <c r="BY22" s="41">
        <f>IF(AND($B22="3/4-inch",DU22&gt;'[2]NonRes - Report'!$G$12),(('[2]NonRes - Report'!$G$12-'[2]NonRes - Report'!$G$10)/'[2]NonRes - Report'!$I$22*'[2]NonRes - Report'!$E$12),IF(AND($B22="1-inch",DU22&gt;'[2]NonRes - Report'!$I$12),(('[2]NonRes - Report'!$I$12-'[2]NonRes - Report'!$I$10)/'[2]NonRes - Report'!$I$22*'[2]NonRes - Report'!$E$12),IF(AND($B22="1 1/2-inch",DU22&gt;'[2]NonRes - Report'!$J$12),(('[2]NonRes - Report'!$J$12-'[2]NonRes - Report'!$J$10)/'[2]NonRes - Report'!$I$22*'[2]NonRes - Report'!$E$12),IF(AND($B22="2-inch",DU22&gt;'[2]NonRes - Report'!$K$12),(('[2]NonRes - Report'!$K$12-'[2]NonRes - Report'!$K$10)/'[2]NonRes - Report'!$I$22*'[2]NonRes - Report'!$E$12),IF(AND($B22="3-inch",DU22&gt;'[2]NonRes - Report'!$L$12),(('[2]NonRes - Report'!$L$12-'[2]NonRes - Report'!$L$10)/'[2]NonRes - Report'!$I$22*'[2]NonRes - Report'!$E$12),IF(AND($B22="4-inch",DU22&gt;'[2]NonRes - Report'!$M$12),(('[2]NonRes - Report'!$M$12-'[2]NonRes - Report'!$M$10)/'[2]NonRes - Report'!$I$22*'[2]NonRes - Report'!$E$12),IF(AND($B22="6-inch",DU22&gt;'[2]NonRes - Report'!$N$12),(('[2]NonRes - Report'!$N$12-'[2]NonRes - Report'!$N$10)/'[2]NonRes - Report'!$I$22*'[2]NonRes - Report'!$E$12),BM22/'[2]NonRes - Report'!$I$22*'[2]NonRes - Report'!$E$12)))))))</f>
        <v>397.5</v>
      </c>
      <c r="BZ22" s="38">
        <f>IF(AND($B22="3/4-inch",DJ22&gt;'[2]NonRes - Report'!$G$14),(DJ22-'[2]NonRes - Report'!$G$12),IF(AND($B22="3/4-inch",ABS(DJ22)&gt;'[2]NonRes - Report'!$G$14),(DJ22+'[2]NonRes - Report'!$G$12),IF(AND($B22="1-inch",DJ22&gt;'[2]NonRes - Report'!$I$14),(DJ22-'[2]NonRes - Report'!$I$12),IF(AND($B22="1-inch",ABS(DJ22)&gt;'[2]NonRes - Report'!$I$14),(DJ22+'[2]NonRes - Report'!$I$12),IF(AND($B22="1 1/2-inch",DJ22&gt;'[2]NonRes - Report'!$J$14),(DJ22-'[2]NonRes - Report'!$J$12),IF(AND($B22="1 1/2-inch",ABS(DJ22)&gt;'[2]NonRes - Report'!$J$14),(DJ22+'[2]NonRes - Report'!$J$12),IF(AND($B22="2-inch",DJ22&gt;'[2]NonRes - Report'!$K$14),(DJ22-'[2]NonRes - Report'!$K$12),IF(AND($B22="2-inch",ABS(DJ22)&gt;'[2]NonRes - Report'!$K$14),(DJ22+'[2]NonRes - Report'!$K$12),IF(AND($B22="3-inch",DJ22&gt;'[2]NonRes - Report'!$L$14),(DJ22-'[2]NonRes - Report'!$L$12),IF(AND($B22="3-inch",ABS(DJ22)&gt;'[2]NonRes - Report'!$L$14),(DJ22+'[2]NonRes - Report'!$L$12),IF(AND($B22="4-inch",DJ22&gt;'[2]NonRes - Report'!$M$14),(DJ22-'[2]NonRes - Report'!$M$12),IF(AND($B22="4-inch",ABS(DJ22)&gt;'[2]NonRes - Report'!$M$14),(DJ22+'[2]NonRes - Report'!$M$12),IF(AND($B22="6-inch",DJ22&gt;'[2]NonRes - Report'!$N$14),(DJ22-'[2]NonRes - Report'!$N$12),IF(AND($B22="6-inch",ABS(DJ22)&gt;'[2]NonRes - Report'!$N$14),(DJ22+'[2]NonRes - Report'!$N$12),0))))))))))))))</f>
        <v>0</v>
      </c>
      <c r="CA22" s="38">
        <f>IF(AND($B22="3/4-inch",DK22&gt;'[2]NonRes - Report'!$G$14),(DK22-'[2]NonRes - Report'!$G$12),IF(AND($B22="3/4-inch",ABS(DK22)&gt;'[2]NonRes - Report'!$G$14),(DK22+'[2]NonRes - Report'!$G$12),IF(AND($B22="1-inch",DK22&gt;'[2]NonRes - Report'!$I$14),(DK22-'[2]NonRes - Report'!$I$12),IF(AND($B22="1-inch",ABS(DK22)&gt;'[2]NonRes - Report'!$I$14),(DK22+'[2]NonRes - Report'!$I$12),IF(AND($B22="1 1/2-inch",DK22&gt;'[2]NonRes - Report'!$J$14),(DK22-'[2]NonRes - Report'!$J$12),IF(AND($B22="1 1/2-inch",ABS(DK22)&gt;'[2]NonRes - Report'!$J$14),(DK22+'[2]NonRes - Report'!$J$12),IF(AND($B22="2-inch",DK22&gt;'[2]NonRes - Report'!$K$14),(DK22-'[2]NonRes - Report'!$K$12),IF(AND($B22="2-inch",ABS(DK22)&gt;'[2]NonRes - Report'!$K$14),(DK22+'[2]NonRes - Report'!$K$12),IF(AND($B22="3-inch",DK22&gt;'[2]NonRes - Report'!$L$14),(DK22-'[2]NonRes - Report'!$L$12),IF(AND($B22="3-inch",ABS(DK22)&gt;'[2]NonRes - Report'!$L$14),(DK22+'[2]NonRes - Report'!$L$12),IF(AND($B22="4-inch",DK22&gt;'[2]NonRes - Report'!$M$14),(DK22-'[2]NonRes - Report'!$M$12),IF(AND($B22="4-inch",ABS(DK22)&gt;'[2]NonRes - Report'!$M$14),(DK22+'[2]NonRes - Report'!$M$12),IF(AND($B22="6-inch",DK22&gt;'[2]NonRes - Report'!$N$14),(DK22-'[2]NonRes - Report'!$N$12),IF(AND($B22="6-inch",ABS(DK22)&gt;'[2]NonRes - Report'!$N$14),(DK22+'[2]NonRes - Report'!$N$12),0))))))))))))))</f>
        <v>0</v>
      </c>
      <c r="CB22" s="38">
        <f>IF(AND($B22="3/4-inch",DL22&gt;'[2]NonRes - Report'!$G$14),(DL22-'[2]NonRes - Report'!$G$12),IF(AND($B22="3/4-inch",ABS(DL22)&gt;'[2]NonRes - Report'!$G$14),(DL22+'[2]NonRes - Report'!$G$12),IF(AND($B22="1-inch",DL22&gt;'[2]NonRes - Report'!$I$14),(DL22-'[2]NonRes - Report'!$I$12),IF(AND($B22="1-inch",ABS(DL22)&gt;'[2]NonRes - Report'!$I$14),(DL22+'[2]NonRes - Report'!$I$12),IF(AND($B22="1 1/2-inch",DL22&gt;'[2]NonRes - Report'!$J$14),(DL22-'[2]NonRes - Report'!$J$12),IF(AND($B22="1 1/2-inch",ABS(DL22)&gt;'[2]NonRes - Report'!$J$14),(DL22+'[2]NonRes - Report'!$J$12),IF(AND($B22="2-inch",DL22&gt;'[2]NonRes - Report'!$K$14),(DL22-'[2]NonRes - Report'!$K$12),IF(AND($B22="2-inch",ABS(DL22)&gt;'[2]NonRes - Report'!$K$14),(DL22+'[2]NonRes - Report'!$K$12),IF(AND($B22="3-inch",DL22&gt;'[2]NonRes - Report'!$L$14),(DL22-'[2]NonRes - Report'!$L$12),IF(AND($B22="3-inch",ABS(DL22)&gt;'[2]NonRes - Report'!$L$14),(DL22+'[2]NonRes - Report'!$L$12),IF(AND($B22="4-inch",DL22&gt;'[2]NonRes - Report'!$M$14),(DL22-'[2]NonRes - Report'!$M$12),IF(AND($B22="4-inch",ABS(DL22)&gt;'[2]NonRes - Report'!$M$14),(DL22+'[2]NonRes - Report'!$M$12),IF(AND($B22="6-inch",DL22&gt;'[2]NonRes - Report'!$N$14),(DL22-'[2]NonRes - Report'!$N$12),IF(AND($B22="6-inch",ABS(DL22)&gt;'[2]NonRes - Report'!$N$14),(DL22+'[2]NonRes - Report'!$N$12),0))))))))))))))</f>
        <v>0</v>
      </c>
      <c r="CC22" s="38">
        <f>IF(AND($B22="3/4-inch",DM22&gt;'[2]NonRes - Report'!$G$14),(DM22-'[2]NonRes - Report'!$G$12),IF(AND($B22="3/4-inch",ABS(DM22)&gt;'[2]NonRes - Report'!$G$14),(DM22+'[2]NonRes - Report'!$G$12),IF(AND($B22="1-inch",DM22&gt;'[2]NonRes - Report'!$I$14),(DM22-'[2]NonRes - Report'!$I$12),IF(AND($B22="1-inch",ABS(DM22)&gt;'[2]NonRes - Report'!$I$14),(DM22+'[2]NonRes - Report'!$I$12),IF(AND($B22="1 1/2-inch",DM22&gt;'[2]NonRes - Report'!$J$14),(DM22-'[2]NonRes - Report'!$J$12),IF(AND($B22="1 1/2-inch",ABS(DM22)&gt;'[2]NonRes - Report'!$J$14),(DM22+'[2]NonRes - Report'!$J$12),IF(AND($B22="2-inch",DM22&gt;'[2]NonRes - Report'!$K$14),(DM22-'[2]NonRes - Report'!$K$12),IF(AND($B22="2-inch",ABS(DM22)&gt;'[2]NonRes - Report'!$K$14),(DM22+'[2]NonRes - Report'!$K$12),IF(AND($B22="3-inch",DM22&gt;'[2]NonRes - Report'!$L$14),(DM22-'[2]NonRes - Report'!$L$12),IF(AND($B22="3-inch",ABS(DM22)&gt;'[2]NonRes - Report'!$L$14),(DM22+'[2]NonRes - Report'!$L$12),IF(AND($B22="4-inch",DM22&gt;'[2]NonRes - Report'!$M$14),(DM22-'[2]NonRes - Report'!$M$12),IF(AND($B22="4-inch",ABS(DM22)&gt;'[2]NonRes - Report'!$M$14),(DM22+'[2]NonRes - Report'!$M$12),IF(AND($B22="6-inch",DM22&gt;'[2]NonRes - Report'!$N$14),(DM22-'[2]NonRes - Report'!$N$12),IF(AND($B22="6-inch",ABS(DM22)&gt;'[2]NonRes - Report'!$N$14),(DM22+'[2]NonRes - Report'!$N$12),0))))))))))))))</f>
        <v>0</v>
      </c>
      <c r="CD22" s="38">
        <f>IF(AND($B22="3/4-inch",DN22&gt;'[2]NonRes - Report'!$G$14),(DN22-'[2]NonRes - Report'!$G$12),IF(AND($B22="3/4-inch",ABS(DN22)&gt;'[2]NonRes - Report'!$G$14),(DN22+'[2]NonRes - Report'!$G$12),IF(AND($B22="1-inch",DN22&gt;'[2]NonRes - Report'!$I$14),(DN22-'[2]NonRes - Report'!$I$12),IF(AND($B22="1-inch",ABS(DN22)&gt;'[2]NonRes - Report'!$I$14),(DN22+'[2]NonRes - Report'!$I$12),IF(AND($B22="1 1/2-inch",DN22&gt;'[2]NonRes - Report'!$J$14),(DN22-'[2]NonRes - Report'!$J$12),IF(AND($B22="1 1/2-inch",ABS(DN22)&gt;'[2]NonRes - Report'!$J$14),(DN22+'[2]NonRes - Report'!$J$12),IF(AND($B22="2-inch",DN22&gt;'[2]NonRes - Report'!$K$14),(DN22-'[2]NonRes - Report'!$K$12),IF(AND($B22="2-inch",ABS(DN22)&gt;'[2]NonRes - Report'!$K$14),(DN22+'[2]NonRes - Report'!$K$12),IF(AND($B22="3-inch",DN22&gt;'[2]NonRes - Report'!$L$14),(DN22-'[2]NonRes - Report'!$L$12),IF(AND($B22="3-inch",ABS(DN22)&gt;'[2]NonRes - Report'!$L$14),(DN22+'[2]NonRes - Report'!$L$12),IF(AND($B22="4-inch",DN22&gt;'[2]NonRes - Report'!$M$14),(DN22-'[2]NonRes - Report'!$M$12),IF(AND($B22="4-inch",ABS(DN22)&gt;'[2]NonRes - Report'!$M$14),(DN22+'[2]NonRes - Report'!$M$12),IF(AND($B22="6-inch",DN22&gt;'[2]NonRes - Report'!$N$14),(DN22-'[2]NonRes - Report'!$N$12),IF(AND($B22="6-inch",ABS(DN22)&gt;'[2]NonRes - Report'!$N$14),(DN22+'[2]NonRes - Report'!$N$12),0))))))))))))))</f>
        <v>0</v>
      </c>
      <c r="CE22" s="38">
        <f>IF(AND($B22="3/4-inch",DO22&gt;'[2]NonRes - Report'!$G$14),(DO22-'[2]NonRes - Report'!$G$12),IF(AND($B22="3/4-inch",ABS(DO22)&gt;'[2]NonRes - Report'!$G$14),(DO22+'[2]NonRes - Report'!$G$12),IF(AND($B22="1-inch",DO22&gt;'[2]NonRes - Report'!$I$14),(DO22-'[2]NonRes - Report'!$I$12),IF(AND($B22="1-inch",ABS(DO22)&gt;'[2]NonRes - Report'!$I$14),(DO22+'[2]NonRes - Report'!$I$12),IF(AND($B22="1 1/2-inch",DO22&gt;'[2]NonRes - Report'!$J$14),(DO22-'[2]NonRes - Report'!$J$12),IF(AND($B22="1 1/2-inch",ABS(DO22)&gt;'[2]NonRes - Report'!$J$14),(DO22+'[2]NonRes - Report'!$J$12),IF(AND($B22="2-inch",DO22&gt;'[2]NonRes - Report'!$K$14),(DO22-'[2]NonRes - Report'!$K$12),IF(AND($B22="2-inch",ABS(DO22)&gt;'[2]NonRes - Report'!$K$14),(DO22+'[2]NonRes - Report'!$K$12),IF(AND($B22="3-inch",DO22&gt;'[2]NonRes - Report'!$L$14),(DO22-'[2]NonRes - Report'!$L$12),IF(AND($B22="3-inch",ABS(DO22)&gt;'[2]NonRes - Report'!$L$14),(DO22+'[2]NonRes - Report'!$L$12),IF(AND($B22="4-inch",DO22&gt;'[2]NonRes - Report'!$M$14),(DO22-'[2]NonRes - Report'!$M$12),IF(AND($B22="4-inch",ABS(DO22)&gt;'[2]NonRes - Report'!$M$14),(DO22+'[2]NonRes - Report'!$M$12),IF(AND($B22="6-inch",DO22&gt;'[2]NonRes - Report'!$N$14),(DO22-'[2]NonRes - Report'!$N$12),IF(AND($B22="6-inch",ABS(DO22)&gt;'[2]NonRes - Report'!$N$14),(DO22+'[2]NonRes - Report'!$N$12),0))))))))))))))</f>
        <v>0</v>
      </c>
      <c r="CF22" s="38">
        <f>IF(AND($B22="3/4-inch",DP22&gt;'[2]NonRes - Report'!$G$14),(DP22-'[2]NonRes - Report'!$G$12),IF(AND($B22="3/4-inch",ABS(DP22)&gt;'[2]NonRes - Report'!$G$14),(DP22+'[2]NonRes - Report'!$G$12),IF(AND($B22="1-inch",DP22&gt;'[2]NonRes - Report'!$I$14),(DP22-'[2]NonRes - Report'!$I$12),IF(AND($B22="1-inch",ABS(DP22)&gt;'[2]NonRes - Report'!$I$14),(DP22+'[2]NonRes - Report'!$I$12),IF(AND($B22="1 1/2-inch",DP22&gt;'[2]NonRes - Report'!$J$14),(DP22-'[2]NonRes - Report'!$J$12),IF(AND($B22="1 1/2-inch",ABS(DP22)&gt;'[2]NonRes - Report'!$J$14),(DP22+'[2]NonRes - Report'!$J$12),IF(AND($B22="2-inch",DP22&gt;'[2]NonRes - Report'!$K$14),(DP22-'[2]NonRes - Report'!$K$12),IF(AND($B22="2-inch",ABS(DP22)&gt;'[2]NonRes - Report'!$K$14),(DP22+'[2]NonRes - Report'!$K$12),IF(AND($B22="3-inch",DP22&gt;'[2]NonRes - Report'!$L$14),(DP22-'[2]NonRes - Report'!$L$12),IF(AND($B22="3-inch",ABS(DP22)&gt;'[2]NonRes - Report'!$L$14),(DP22+'[2]NonRes - Report'!$L$12),IF(AND($B22="4-inch",DP22&gt;'[2]NonRes - Report'!$M$14),(DP22-'[2]NonRes - Report'!$M$12),IF(AND($B22="4-inch",ABS(DP22)&gt;'[2]NonRes - Report'!$M$14),(DP22+'[2]NonRes - Report'!$M$12),IF(AND($B22="6-inch",DP22&gt;'[2]NonRes - Report'!$N$14),(DP22-'[2]NonRes - Report'!$N$12),IF(AND($B22="6-inch",ABS(DP22)&gt;'[2]NonRes - Report'!$N$14),(DP22+'[2]NonRes - Report'!$N$12),0))))))))))))))</f>
        <v>0</v>
      </c>
      <c r="CG22" s="38">
        <f>IF(AND($B22="3/4-inch",DQ22&gt;'[2]NonRes - Report'!$G$14),(DQ22-'[2]NonRes - Report'!$G$12),IF(AND($B22="3/4-inch",ABS(DQ22)&gt;'[2]NonRes - Report'!$G$14),(DQ22+'[2]NonRes - Report'!$G$12),IF(AND($B22="1-inch",DQ22&gt;'[2]NonRes - Report'!$I$14),(DQ22-'[2]NonRes - Report'!$I$12),IF(AND($B22="1-inch",ABS(DQ22)&gt;'[2]NonRes - Report'!$I$14),(DQ22+'[2]NonRes - Report'!$I$12),IF(AND($B22="1 1/2-inch",DQ22&gt;'[2]NonRes - Report'!$J$14),(DQ22-'[2]NonRes - Report'!$J$12),IF(AND($B22="1 1/2-inch",ABS(DQ22)&gt;'[2]NonRes - Report'!$J$14),(DQ22+'[2]NonRes - Report'!$J$12),IF(AND($B22="2-inch",DQ22&gt;'[2]NonRes - Report'!$K$14),(DQ22-'[2]NonRes - Report'!$K$12),IF(AND($B22="2-inch",ABS(DQ22)&gt;'[2]NonRes - Report'!$K$14),(DQ22+'[2]NonRes - Report'!$K$12),IF(AND($B22="3-inch",DQ22&gt;'[2]NonRes - Report'!$L$14),(DQ22-'[2]NonRes - Report'!$L$12),IF(AND($B22="3-inch",ABS(DQ22)&gt;'[2]NonRes - Report'!$L$14),(DQ22+'[2]NonRes - Report'!$L$12),IF(AND($B22="4-inch",DQ22&gt;'[2]NonRes - Report'!$M$14),(DQ22-'[2]NonRes - Report'!$M$12),IF(AND($B22="4-inch",ABS(DQ22)&gt;'[2]NonRes - Report'!$M$14),(DQ22+'[2]NonRes - Report'!$M$12),IF(AND($B22="6-inch",DQ22&gt;'[2]NonRes - Report'!$N$14),(DQ22-'[2]NonRes - Report'!$N$12),IF(AND($B22="6-inch",ABS(DQ22)&gt;'[2]NonRes - Report'!$N$14),(DQ22+'[2]NonRes - Report'!$N$12),0))))))))))))))</f>
        <v>0</v>
      </c>
      <c r="CH22" s="38">
        <f>IF(AND($B22="3/4-inch",DR22&gt;'[2]NonRes - Report'!$G$14),(DR22-'[2]NonRes - Report'!$G$12),IF(AND($B22="3/4-inch",ABS(DR22)&gt;'[2]NonRes - Report'!$G$14),(DR22+'[2]NonRes - Report'!$G$12),IF(AND($B22="1-inch",DR22&gt;'[2]NonRes - Report'!$I$14),(DR22-'[2]NonRes - Report'!$I$12),IF(AND($B22="1-inch",ABS(DR22)&gt;'[2]NonRes - Report'!$I$14),(DR22+'[2]NonRes - Report'!$I$12),IF(AND($B22="1 1/2-inch",DR22&gt;'[2]NonRes - Report'!$J$14),(DR22-'[2]NonRes - Report'!$J$12),IF(AND($B22="1 1/2-inch",ABS(DR22)&gt;'[2]NonRes - Report'!$J$14),(DR22+'[2]NonRes - Report'!$J$12),IF(AND($B22="2-inch",DR22&gt;'[2]NonRes - Report'!$K$14),(DR22-'[2]NonRes - Report'!$K$12),IF(AND($B22="2-inch",ABS(DR22)&gt;'[2]NonRes - Report'!$K$14),(DR22+'[2]NonRes - Report'!$K$12),IF(AND($B22="3-inch",DR22&gt;'[2]NonRes - Report'!$L$14),(DR22-'[2]NonRes - Report'!$L$12),IF(AND($B22="3-inch",ABS(DR22)&gt;'[2]NonRes - Report'!$L$14),(DR22+'[2]NonRes - Report'!$L$12),IF(AND($B22="4-inch",DR22&gt;'[2]NonRes - Report'!$M$14),(DR22-'[2]NonRes - Report'!$M$12),IF(AND($B22="4-inch",ABS(DR22)&gt;'[2]NonRes - Report'!$M$14),(DR22+'[2]NonRes - Report'!$M$12),IF(AND($B22="6-inch",DR22&gt;'[2]NonRes - Report'!$N$14),(DR22-'[2]NonRes - Report'!$N$12),IF(AND($B22="6-inch",ABS(DR22)&gt;'[2]NonRes - Report'!$N$14),(DR22+'[2]NonRes - Report'!$N$12),0))))))))))))))</f>
        <v>0</v>
      </c>
      <c r="CI22" s="38">
        <f>IF(AND($B22="3/4-inch",DS22&gt;'[2]NonRes - Report'!$G$14),(DS22-'[2]NonRes - Report'!$G$12),IF(AND($B22="3/4-inch",ABS(DS22)&gt;'[2]NonRes - Report'!$G$14),(DS22+'[2]NonRes - Report'!$G$12),IF(AND($B22="1-inch",DS22&gt;'[2]NonRes - Report'!$I$14),(DS22-'[2]NonRes - Report'!$I$12),IF(AND($B22="1-inch",ABS(DS22)&gt;'[2]NonRes - Report'!$I$14),(DS22+'[2]NonRes - Report'!$I$12),IF(AND($B22="1 1/2-inch",DS22&gt;'[2]NonRes - Report'!$J$14),(DS22-'[2]NonRes - Report'!$J$12),IF(AND($B22="1 1/2-inch",ABS(DS22)&gt;'[2]NonRes - Report'!$J$14),(DS22+'[2]NonRes - Report'!$J$12),IF(AND($B22="2-inch",DS22&gt;'[2]NonRes - Report'!$K$14),(DS22-'[2]NonRes - Report'!$K$12),IF(AND($B22="2-inch",ABS(DS22)&gt;'[2]NonRes - Report'!$K$14),(DS22+'[2]NonRes - Report'!$K$12),IF(AND($B22="3-inch",DS22&gt;'[2]NonRes - Report'!$L$14),(DS22-'[2]NonRes - Report'!$L$12),IF(AND($B22="3-inch",ABS(DS22)&gt;'[2]NonRes - Report'!$L$14),(DS22+'[2]NonRes - Report'!$L$12),IF(AND($B22="4-inch",DS22&gt;'[2]NonRes - Report'!$M$14),(DS22-'[2]NonRes - Report'!$M$12),IF(AND($B22="4-inch",ABS(DS22)&gt;'[2]NonRes - Report'!$M$14),(DS22+'[2]NonRes - Report'!$M$12),IF(AND($B22="6-inch",DS22&gt;'[2]NonRes - Report'!$N$14),(DS22-'[2]NonRes - Report'!$N$12),IF(AND($B22="6-inch",ABS(DS22)&gt;'[2]NonRes - Report'!$N$14),(DS22+'[2]NonRes - Report'!$N$12),0))))))))))))))</f>
        <v>0</v>
      </c>
      <c r="CJ22" s="38">
        <f>IF(AND($B22="3/4-inch",DT22&gt;'[2]NonRes - Report'!$G$14),(DT22-'[2]NonRes - Report'!$G$12),IF(AND($B22="3/4-inch",ABS(DT22)&gt;'[2]NonRes - Report'!$G$14),(DT22+'[2]NonRes - Report'!$G$12),IF(AND($B22="1-inch",DT22&gt;'[2]NonRes - Report'!$I$14),(DT22-'[2]NonRes - Report'!$I$12),IF(AND($B22="1-inch",ABS(DT22)&gt;'[2]NonRes - Report'!$I$14),(DT22+'[2]NonRes - Report'!$I$12),IF(AND($B22="1 1/2-inch",DT22&gt;'[2]NonRes - Report'!$J$14),(DT22-'[2]NonRes - Report'!$J$12),IF(AND($B22="1 1/2-inch",ABS(DT22)&gt;'[2]NonRes - Report'!$J$14),(DT22+'[2]NonRes - Report'!$J$12),IF(AND($B22="2-inch",DT22&gt;'[2]NonRes - Report'!$K$14),(DT22-'[2]NonRes - Report'!$K$12),IF(AND($B22="2-inch",ABS(DT22)&gt;'[2]NonRes - Report'!$K$14),(DT22+'[2]NonRes - Report'!$K$12),IF(AND($B22="3-inch",DT22&gt;'[2]NonRes - Report'!$L$14),(DT22-'[2]NonRes - Report'!$L$12),IF(AND($B22="3-inch",ABS(DT22)&gt;'[2]NonRes - Report'!$L$14),(DT22+'[2]NonRes - Report'!$L$12),IF(AND($B22="4-inch",DT22&gt;'[2]NonRes - Report'!$M$14),(DT22-'[2]NonRes - Report'!$M$12),IF(AND($B22="4-inch",ABS(DT22)&gt;'[2]NonRes - Report'!$M$14),(DT22+'[2]NonRes - Report'!$M$12),IF(AND($B22="6-inch",DT22&gt;'[2]NonRes - Report'!$N$14),(DT22-'[2]NonRes - Report'!$N$12),IF(AND($B22="6-inch",ABS(DT22)&gt;'[2]NonRes - Report'!$N$14),(DT22+'[2]NonRes - Report'!$N$12),0))))))))))))))</f>
        <v>0</v>
      </c>
      <c r="CK22" s="39">
        <f>IF(AND($B22="3/4-inch",DU22&gt;'[2]NonRes - Report'!$G$14),(DU22-'[2]NonRes - Report'!$G$12),IF(AND($B22="3/4-inch",ABS(DU22)&gt;'[2]NonRes - Report'!$G$14),(DU22+'[2]NonRes - Report'!$G$12),IF(AND($B22="1-inch",DU22&gt;'[2]NonRes - Report'!$I$14),(DU22-'[2]NonRes - Report'!$I$12),IF(AND($B22="1-inch",ABS(DU22)&gt;'[2]NonRes - Report'!$I$14),(DU22+'[2]NonRes - Report'!$I$12),IF(AND($B22="1 1/2-inch",DU22&gt;'[2]NonRes - Report'!$J$14),(DU22-'[2]NonRes - Report'!$J$12),IF(AND($B22="1 1/2-inch",ABS(DU22)&gt;'[2]NonRes - Report'!$J$14),(DU22+'[2]NonRes - Report'!$J$12),IF(AND($B22="2-inch",DU22&gt;'[2]NonRes - Report'!$K$14),(DU22-'[2]NonRes - Report'!$K$12),IF(AND($B22="2-inch",ABS(DU22)&gt;'[2]NonRes - Report'!$K$14),(DU22+'[2]NonRes - Report'!$K$12),IF(AND($B22="3-inch",DU22&gt;'[2]NonRes - Report'!$L$14),(DU22-'[2]NonRes - Report'!$L$12),IF(AND($B22="3-inch",ABS(DU22)&gt;'[2]NonRes - Report'!$L$14),(DU22+'[2]NonRes - Report'!$L$12),IF(AND($B22="4-inch",DU22&gt;'[2]NonRes - Report'!$M$14),(DU22-'[2]NonRes - Report'!$M$12),IF(AND($B22="4-inch",ABS(DU22)&gt;'[2]NonRes - Report'!$M$14),(DU22+'[2]NonRes - Report'!$M$12),IF(AND($B22="6-inch",DU22&gt;'[2]NonRes - Report'!$N$14),(DU22-'[2]NonRes - Report'!$N$12),IF(AND($B22="6-inch",ABS(DU22)&gt;'[2]NonRes - Report'!$N$14),(DU22+'[2]NonRes - Report'!$N$12),0))))))))))))))</f>
        <v>0</v>
      </c>
      <c r="CL22" s="40">
        <f>IF(AND(BZ22&lt;1, ABS(BZ22)&lt;1),0,BZ22/'[2]NonRes - Report'!$I$22*'[2]NonRes - Report'!$E$14)</f>
        <v>0</v>
      </c>
      <c r="CM22" s="40">
        <f>IF(AND(CA22&lt;1, ABS(CA22)&lt;1),0,CA22/'[2]NonRes - Report'!$I$22*'[2]NonRes - Report'!$E$14)</f>
        <v>0</v>
      </c>
      <c r="CN22" s="40">
        <f>IF(AND(CB22&lt;1, ABS(CB22)&lt;1),0,CB22/'[2]NonRes - Report'!$I$22*'[2]NonRes - Report'!$E$14)</f>
        <v>0</v>
      </c>
      <c r="CO22" s="40">
        <f>IF(AND(CC22&lt;1, ABS(CC22)&lt;1),0,CC22/'[2]NonRes - Report'!$I$22*'[2]NonRes - Report'!$E$14)</f>
        <v>0</v>
      </c>
      <c r="CP22" s="40">
        <f>IF(AND(CD22&lt;1, ABS(CD22)&lt;1),0,CD22/'[2]NonRes - Report'!$I$22*'[2]NonRes - Report'!$E$14)</f>
        <v>0</v>
      </c>
      <c r="CQ22" s="40">
        <f>IF(AND(CE22&lt;1, ABS(CE22)&lt;1),0,CE22/'[2]NonRes - Report'!$I$22*'[2]NonRes - Report'!$E$14)</f>
        <v>0</v>
      </c>
      <c r="CR22" s="40">
        <f>IF(AND(CF22&lt;1, ABS(CF22)&lt;1),0,CF22/'[2]NonRes - Report'!$I$22*'[2]NonRes - Report'!$E$14)</f>
        <v>0</v>
      </c>
      <c r="CS22" s="40">
        <f>IF(AND(CG22&lt;1, ABS(CG22)&lt;1),0,CG22/'[2]NonRes - Report'!$I$22*'[2]NonRes - Report'!$E$14)</f>
        <v>0</v>
      </c>
      <c r="CT22" s="40">
        <f>IF(AND(CH22&lt;1, ABS(CH22)&lt;1),0,CH22/'[2]NonRes - Report'!$I$22*'[2]NonRes - Report'!$E$14)</f>
        <v>0</v>
      </c>
      <c r="CU22" s="40">
        <f>IF(AND(CI22&lt;1, ABS(CI22)&lt;1),0,CI22/'[2]NonRes - Report'!$I$22*'[2]NonRes - Report'!$E$14)</f>
        <v>0</v>
      </c>
      <c r="CV22" s="40">
        <f>IF(AND(CJ22&lt;1, ABS(CJ22)&lt;1),0,CJ22/'[2]NonRes - Report'!$I$22*'[2]NonRes - Report'!$E$14)</f>
        <v>0</v>
      </c>
      <c r="CW22" s="41">
        <f>IF(AND(CK22&lt;1, ABS(CK22)&lt;1),0,CK22/'[2]NonRes - Report'!$I$22*'[2]NonRes - Report'!$E$14)</f>
        <v>0</v>
      </c>
      <c r="CX22" s="40">
        <f t="shared" si="2"/>
        <v>400.125</v>
      </c>
      <c r="CY22" s="40">
        <f t="shared" si="3"/>
        <v>565.125</v>
      </c>
      <c r="CZ22" s="40">
        <f t="shared" si="4"/>
        <v>421.125</v>
      </c>
      <c r="DA22" s="40">
        <f t="shared" si="5"/>
        <v>418.125</v>
      </c>
      <c r="DB22" s="40">
        <f t="shared" si="6"/>
        <v>425.625</v>
      </c>
      <c r="DC22" s="40">
        <f t="shared" si="7"/>
        <v>488.625</v>
      </c>
      <c r="DD22" s="40">
        <f t="shared" si="8"/>
        <v>385.125</v>
      </c>
      <c r="DE22" s="40">
        <f t="shared" si="9"/>
        <v>431.625</v>
      </c>
      <c r="DF22" s="40">
        <f t="shared" si="10"/>
        <v>434.625</v>
      </c>
      <c r="DG22" s="40">
        <f t="shared" si="11"/>
        <v>406.125</v>
      </c>
      <c r="DH22" s="40">
        <f t="shared" si="12"/>
        <v>554.625</v>
      </c>
      <c r="DI22" s="41">
        <f t="shared" si="13"/>
        <v>560.625</v>
      </c>
      <c r="DJ22" s="38">
        <f t="shared" si="14"/>
        <v>24800</v>
      </c>
      <c r="DK22" s="38">
        <f t="shared" si="15"/>
        <v>35800</v>
      </c>
      <c r="DL22" s="38">
        <f t="shared" si="16"/>
        <v>26200</v>
      </c>
      <c r="DM22" s="38">
        <f t="shared" si="17"/>
        <v>26000</v>
      </c>
      <c r="DN22" s="38">
        <f t="shared" si="18"/>
        <v>26500</v>
      </c>
      <c r="DO22" s="38">
        <f t="shared" si="19"/>
        <v>30700</v>
      </c>
      <c r="DP22" s="38">
        <f t="shared" si="20"/>
        <v>23800</v>
      </c>
      <c r="DQ22" s="38">
        <f t="shared" si="21"/>
        <v>26900</v>
      </c>
      <c r="DR22" s="38">
        <f t="shared" si="22"/>
        <v>27100</v>
      </c>
      <c r="DS22" s="38">
        <f t="shared" si="23"/>
        <v>25200</v>
      </c>
      <c r="DT22" s="38">
        <f t="shared" si="24"/>
        <v>35100</v>
      </c>
      <c r="DU22" s="39">
        <f t="shared" si="25"/>
        <v>35500</v>
      </c>
      <c r="DV22" s="38">
        <f>IF($B22="3/4-inch",'[2]NonRes - Report'!$G$9, IF($B22="1-inch",'[2]NonRes - Report'!$G$9*'[2]NonRes - Report'!$I$19,IF($B22="1 1/2-inch", '[2]NonRes - Report'!$G$9*'[2]NonRes - Report'!$J$19,IF($B22="2-inch",'[2]NonRes - Report'!$G$9*'[2]NonRes - Report'!$K$19,IF($B22="3-inch",'[2]NonRes - Report'!$G$9*'[2]NonRes - Report'!$L$19,IF($B22="4-inch",'[2]NonRes - Report'!$G$9*'[2]NonRes - Report'!$M$19,IF($B22="6-inch",'[2]NonRes - Report'!$G$9*'[2]NonRes - Report'!$N$19, 0)))))))</f>
        <v>0</v>
      </c>
      <c r="DW22" s="38">
        <f>IF($B22="3/4-inch",'[2]NonRes - Report'!$G$9, IF($B22="1-inch",'[2]NonRes - Report'!$G$9*'[2]NonRes - Report'!$I$19,IF($B22="1 1/2-inch", '[2]NonRes - Report'!$G$9*'[2]NonRes - Report'!$J$19,IF($B22="2-inch",'[2]NonRes - Report'!$G$9*'[2]NonRes - Report'!$K$19,IF($B22="3-inch",'[2]NonRes - Report'!$G$9*'[2]NonRes - Report'!$L$19,IF($B22="4-inch",'[2]NonRes - Report'!$G$9*'[2]NonRes - Report'!$M$19,IF($B22="6-inch",'[2]NonRes - Report'!$G$9*'[2]NonRes - Report'!$N$19, 0)))))))</f>
        <v>0</v>
      </c>
      <c r="DX22" s="38">
        <f>IF($B22="3/4-inch",'[2]NonRes - Report'!$G$9, IF($B22="1-inch",'[2]NonRes - Report'!$G$9*'[2]NonRes - Report'!$I$19,IF($B22="1 1/2-inch", '[2]NonRes - Report'!$G$9*'[2]NonRes - Report'!$J$19,IF($B22="2-inch",'[2]NonRes - Report'!$G$9*'[2]NonRes - Report'!$K$19,IF($B22="3-inch",'[2]NonRes - Report'!$G$9*'[2]NonRes - Report'!$L$19,IF($B22="4-inch",'[2]NonRes - Report'!$G$9*'[2]NonRes - Report'!$M$19,IF($B22="6-inch",'[2]NonRes - Report'!$G$9*'[2]NonRes - Report'!$N$19, 0)))))))</f>
        <v>0</v>
      </c>
      <c r="DY22" s="38">
        <f>IF($B22="3/4-inch",'[2]NonRes - Report'!$G$9, IF($B22="1-inch",'[2]NonRes - Report'!$G$9*'[2]NonRes - Report'!$I$19,IF($B22="1 1/2-inch", '[2]NonRes - Report'!$G$9*'[2]NonRes - Report'!$J$19,IF($B22="2-inch",'[2]NonRes - Report'!$G$9*'[2]NonRes - Report'!$K$19,IF($B22="3-inch",'[2]NonRes - Report'!$G$9*'[2]NonRes - Report'!$L$19,IF($B22="4-inch",'[2]NonRes - Report'!$G$9*'[2]NonRes - Report'!$M$19,IF($B22="6-inch",'[2]NonRes - Report'!$G$9*'[2]NonRes - Report'!$N$19, 0)))))))</f>
        <v>0</v>
      </c>
      <c r="DZ22" s="38">
        <f>IF($B22="3/4-inch",'[2]NonRes - Report'!$G$9, IF($B22="1-inch",'[2]NonRes - Report'!$G$9*'[2]NonRes - Report'!$I$19,IF($B22="1 1/2-inch", '[2]NonRes - Report'!$G$9*'[2]NonRes - Report'!$J$19,IF($B22="2-inch",'[2]NonRes - Report'!$G$9*'[2]NonRes - Report'!$K$19,IF($B22="3-inch",'[2]NonRes - Report'!$G$9*'[2]NonRes - Report'!$L$19,IF($B22="4-inch",'[2]NonRes - Report'!$G$9*'[2]NonRes - Report'!$M$19,IF($B22="6-inch",'[2]NonRes - Report'!$G$9*'[2]NonRes - Report'!$N$19, 0)))))))</f>
        <v>0</v>
      </c>
      <c r="EA22" s="38">
        <f>IF($B22="3/4-inch",'[2]NonRes - Report'!$G$9, IF($B22="1-inch",'[2]NonRes - Report'!$G$9*'[2]NonRes - Report'!$I$19,IF($B22="1 1/2-inch", '[2]NonRes - Report'!$G$9*'[2]NonRes - Report'!$J$19,IF($B22="2-inch",'[2]NonRes - Report'!$G$9*'[2]NonRes - Report'!$K$19,IF($B22="3-inch",'[2]NonRes - Report'!$G$9*'[2]NonRes - Report'!$L$19,IF($B22="4-inch",'[2]NonRes - Report'!$G$9*'[2]NonRes - Report'!$M$19,IF($B22="6-inch",'[2]NonRes - Report'!$G$9*'[2]NonRes - Report'!$N$19, 0)))))))</f>
        <v>0</v>
      </c>
      <c r="EB22" s="38">
        <f>IF($B22="3/4-inch",'[2]NonRes - Report'!$G$9, IF($B22="1-inch",'[2]NonRes - Report'!$G$9*'[2]NonRes - Report'!$I$19,IF($B22="1 1/2-inch", '[2]NonRes - Report'!$G$9*'[2]NonRes - Report'!$J$19,IF($B22="2-inch",'[2]NonRes - Report'!$G$9*'[2]NonRes - Report'!$K$19,IF($B22="3-inch",'[2]NonRes - Report'!$G$9*'[2]NonRes - Report'!$L$19,IF($B22="4-inch",'[2]NonRes - Report'!$G$9*'[2]NonRes - Report'!$M$19,IF($B22="6-inch",'[2]NonRes - Report'!$G$9*'[2]NonRes - Report'!$N$19, 0)))))))</f>
        <v>0</v>
      </c>
      <c r="EC22" s="38">
        <f>IF($B22="3/4-inch",'[2]NonRes - Report'!$G$9, IF($B22="1-inch",'[2]NonRes - Report'!$G$9*'[2]NonRes - Report'!$I$19,IF($B22="1 1/2-inch", '[2]NonRes - Report'!$G$9*'[2]NonRes - Report'!$J$19,IF($B22="2-inch",'[2]NonRes - Report'!$G$9*'[2]NonRes - Report'!$K$19,IF($B22="3-inch",'[2]NonRes - Report'!$G$9*'[2]NonRes - Report'!$L$19,IF($B22="4-inch",'[2]NonRes - Report'!$G$9*'[2]NonRes - Report'!$M$19,IF($B22="6-inch",'[2]NonRes - Report'!$G$9*'[2]NonRes - Report'!$N$19, 0)))))))</f>
        <v>0</v>
      </c>
      <c r="ED22" s="38">
        <f>IF($B22="3/4-inch",'[2]NonRes - Report'!$G$9, IF($B22="1-inch",'[2]NonRes - Report'!$G$9*'[2]NonRes - Report'!$I$19,IF($B22="1 1/2-inch", '[2]NonRes - Report'!$G$9*'[2]NonRes - Report'!$J$19,IF($B22="2-inch",'[2]NonRes - Report'!$G$9*'[2]NonRes - Report'!$K$19,IF($B22="3-inch",'[2]NonRes - Report'!$G$9*'[2]NonRes - Report'!$L$19,IF($B22="4-inch",'[2]NonRes - Report'!$G$9*'[2]NonRes - Report'!$M$19,IF($B22="6-inch",'[2]NonRes - Report'!$G$9*'[2]NonRes - Report'!$N$19, 0)))))))</f>
        <v>0</v>
      </c>
      <c r="EE22" s="38">
        <f>IF($B22="3/4-inch",'[2]NonRes - Report'!$G$9, IF($B22="1-inch",'[2]NonRes - Report'!$G$9*'[2]NonRes - Report'!$I$19,IF($B22="1 1/2-inch", '[2]NonRes - Report'!$G$9*'[2]NonRes - Report'!$J$19,IF($B22="2-inch",'[2]NonRes - Report'!$G$9*'[2]NonRes - Report'!$K$19,IF($B22="3-inch",'[2]NonRes - Report'!$G$9*'[2]NonRes - Report'!$L$19,IF($B22="4-inch",'[2]NonRes - Report'!$G$9*'[2]NonRes - Report'!$M$19,IF($B22="6-inch",'[2]NonRes - Report'!$G$9*'[2]NonRes - Report'!$N$19, 0)))))))</f>
        <v>0</v>
      </c>
      <c r="EF22" s="38">
        <f>IF($B22="3/4-inch",'[2]NonRes - Report'!$G$9, IF($B22="1-inch",'[2]NonRes - Report'!$G$9*'[2]NonRes - Report'!$I$19,IF($B22="1 1/2-inch", '[2]NonRes - Report'!$G$9*'[2]NonRes - Report'!$J$19,IF($B22="2-inch",'[2]NonRes - Report'!$G$9*'[2]NonRes - Report'!$K$19,IF($B22="3-inch",'[2]NonRes - Report'!$G$9*'[2]NonRes - Report'!$L$19,IF($B22="4-inch",'[2]NonRes - Report'!$G$9*'[2]NonRes - Report'!$M$19,IF($B22="6-inch",'[2]NonRes - Report'!$G$9*'[2]NonRes - Report'!$N$19, 0)))))))</f>
        <v>0</v>
      </c>
      <c r="EG22" s="39">
        <f>IF($B22="3/4-inch",'[2]NonRes - Report'!$G$9, IF($B22="1-inch",'[2]NonRes - Report'!$G$9*'[2]NonRes - Report'!$I$19,IF($B22="1 1/2-inch", '[2]NonRes - Report'!$G$9*'[2]NonRes - Report'!$J$19,IF($B22="2-inch",'[2]NonRes - Report'!$G$9*'[2]NonRes - Report'!$K$19,IF($B22="3-inch",'[2]NonRes - Report'!$G$9*'[2]NonRes - Report'!$L$19,IF($B22="4-inch",'[2]NonRes - Report'!$G$9*'[2]NonRes - Report'!$M$19,IF($B22="6-inch",'[2]NonRes - Report'!$G$9*'[2]NonRes - Report'!$N$19, 0)))))))</f>
        <v>0</v>
      </c>
      <c r="EH22" s="42"/>
      <c r="EI22" s="42"/>
      <c r="EJ22" s="42"/>
      <c r="EK22" s="42"/>
      <c r="EL22" s="42"/>
      <c r="EM22" s="42"/>
      <c r="EN22" s="42"/>
      <c r="EO22" s="42"/>
      <c r="EP22" s="42"/>
      <c r="EQ22" s="42"/>
      <c r="ER22" s="42"/>
      <c r="ES22" s="42"/>
    </row>
    <row r="23" spans="1:149" ht="15">
      <c r="A23" s="120" t="s">
        <v>66</v>
      </c>
      <c r="B23" s="34" t="str">
        <f>'[2]Input - NonRes'!A458</f>
        <v>3-inch</v>
      </c>
      <c r="C23" s="35">
        <f t="shared" si="0"/>
        <v>7420.0999999999995</v>
      </c>
      <c r="D23" s="36">
        <f t="shared" si="1"/>
        <v>397900</v>
      </c>
      <c r="E23" s="37">
        <f>IF('[2]NonRes - Report'!$K$22="Monthly",(AVERAGE(F23:Q23)),AVERAGE(F23,H23,J23,L23,N23,P23))</f>
        <v>33158.333333333336</v>
      </c>
      <c r="F23" s="38">
        <f>IF('[2]Input - NonRes'!B458="", "", '[2]Input - NonRes'!B458)</f>
        <v>3300</v>
      </c>
      <c r="G23" s="38">
        <f>IF('[2]Input - NonRes'!C458="","",'[2]Input - NonRes'!C458)</f>
        <v>4800</v>
      </c>
      <c r="H23" s="38">
        <f>IF('[2]Input - NonRes'!D458="", "", '[2]Input - NonRes'!D458)</f>
        <v>4800</v>
      </c>
      <c r="I23" s="38">
        <f>IF('[2]Input - NonRes'!E458="", "", '[2]Input - NonRes'!E458)</f>
        <v>4800</v>
      </c>
      <c r="J23" s="38">
        <f>IF('[2]Input - NonRes'!F458="", "", '[2]Input - NonRes'!F458)</f>
        <v>6300</v>
      </c>
      <c r="K23" s="38">
        <f>IF('[2]Input - NonRes'!G458="", "", '[2]Input - NonRes'!G458)</f>
        <v>39900</v>
      </c>
      <c r="L23" s="38">
        <f>IF('[2]Input - NonRes'!H458="", "", '[2]Input - NonRes'!H458)</f>
        <v>70300</v>
      </c>
      <c r="M23" s="38">
        <f>IF('[2]Input - NonRes'!I458="", "", '[2]Input - NonRes'!I458)</f>
        <v>118900</v>
      </c>
      <c r="N23" s="38">
        <f>IF('[2]Input - NonRes'!J458="", "", '[2]Input - NonRes'!J458)</f>
        <v>56800</v>
      </c>
      <c r="O23" s="38">
        <f>IF('[2]Input - NonRes'!K458="", "", '[2]Input - NonRes'!K458)</f>
        <v>77200</v>
      </c>
      <c r="P23" s="38">
        <f>IF('[2]Input - NonRes'!L458="", "", '[2]Input - NonRes'!L458)</f>
        <v>6200</v>
      </c>
      <c r="Q23" s="39">
        <f>IF('[2]Input - NonRes'!M458="", "", '[2]Input - NonRes'!M458)</f>
        <v>4600</v>
      </c>
      <c r="R23" s="40">
        <f>IF(AND($B23="3/4-inch", NOT(F23=""),OR(F23&gt;=0, F23&lt;0)),'[2]NonRes - Report'!$E$9,IF(AND($B23="1-inch", NOT(F23=""),OR(F23&gt;=0, F23&lt;0)),'[2]NonRes - Report'!$I$9,IF(AND($B23="1 1/2-inch", NOT(F23=""),OR(F23&gt;=0, F23&lt;0)),'[2]NonRes - Report'!$J$9,IF(AND($B23="2-inch", NOT(F23=""),OR(F23&gt;=0, F23&lt;0)),'[2]NonRes - Report'!$K$9,IF(AND($B23="3-inch", NOT(F23=""),OR(F23&gt;=0, F23&lt;0)),'[2]NonRes - Report'!$L$9,IF(AND($B23="4-inch", NOT(F23=""),OR(F23&gt;=0, F23&lt;0)),'[2]NonRes - Report'!$M$9,IF(AND($B23="6-inch", NOT(F23=""),OR(F23&gt;=0, F23&lt;0)),'[2]NonRes - Report'!$N$9, 0)))))))</f>
        <v>86.625</v>
      </c>
      <c r="S23" s="40">
        <f>IF(AND($B23="3/4-inch", NOT(G23=""),OR(G23&gt;=0, G23&lt;0)),'[2]NonRes - Report'!$E$9,IF(AND($B23="1-inch", NOT(G23=""),OR(G23&gt;=0, G23&lt;0)),'[2]NonRes - Report'!$I$9,IF(AND($B23="1 1/2-inch", NOT(G23=""),OR(G23&gt;=0, G23&lt;0)),'[2]NonRes - Report'!$J$9,IF(AND($B23="2-inch", NOT(G23=""),OR(G23&gt;=0, G23&lt;0)),'[2]NonRes - Report'!$K$9,IF(AND($B23="3-inch", NOT(G23=""),OR(G23&gt;=0, G23&lt;0)),'[2]NonRes - Report'!$L$9,IF(AND($B23="4-inch", NOT(G23=""),OR(G23&gt;=0, G23&lt;0)),'[2]NonRes - Report'!$M$9,IF(AND($B23="6-inch", NOT(G23=""),OR(G23&gt;=0, G23&lt;0)),'[2]NonRes - Report'!$N$9, 0)))))))</f>
        <v>86.625</v>
      </c>
      <c r="T23" s="40">
        <f>IF(AND($B23="3/4-inch", NOT(H23=""),OR(H23&gt;=0, H23&lt;0)),'[2]NonRes - Report'!$E$9,IF(AND($B23="1-inch", NOT(H23=""),OR(H23&gt;=0, H23&lt;0)),'[2]NonRes - Report'!$I$9,IF(AND($B23="1 1/2-inch", NOT(H23=""),OR(H23&gt;=0, H23&lt;0)),'[2]NonRes - Report'!$J$9,IF(AND($B23="2-inch", NOT(H23=""),OR(H23&gt;=0, H23&lt;0)),'[2]NonRes - Report'!$K$9,IF(AND($B23="3-inch", NOT(H23=""),OR(H23&gt;=0, H23&lt;0)),'[2]NonRes - Report'!$L$9,IF(AND($B23="4-inch", NOT(H23=""),OR(H23&gt;=0, H23&lt;0)),'[2]NonRes - Report'!$M$9,IF(AND($B23="6-inch", NOT(H23=""),OR(H23&gt;=0, H23&lt;0)),'[2]NonRes - Report'!$N$9, 0)))))))</f>
        <v>86.625</v>
      </c>
      <c r="U23" s="40">
        <f>IF(AND($B23="3/4-inch", NOT(I23=""),OR(I23&gt;=0, I23&lt;0)),'[2]NonRes - Report'!$E$9,IF(AND($B23="1-inch", NOT(I23=""),OR(I23&gt;=0, I23&lt;0)),'[2]NonRes - Report'!$I$9,IF(AND($B23="1 1/2-inch", NOT(I23=""),OR(I23&gt;=0, I23&lt;0)),'[2]NonRes - Report'!$J$9,IF(AND($B23="2-inch", NOT(I23=""),OR(I23&gt;=0, I23&lt;0)),'[2]NonRes - Report'!$K$9,IF(AND($B23="3-inch", NOT(I23=""),OR(I23&gt;=0, I23&lt;0)),'[2]NonRes - Report'!$L$9,IF(AND($B23="4-inch", NOT(I23=""),OR(I23&gt;=0, I23&lt;0)),'[2]NonRes - Report'!$M$9,IF(AND($B23="6-inch", NOT(I23=""),OR(I23&gt;=0, I23&lt;0)),'[2]NonRes - Report'!$N$9, 0)))))))</f>
        <v>86.625</v>
      </c>
      <c r="V23" s="40">
        <f>IF(AND($B23="3/4-inch", NOT(J23=""),OR(J23&gt;=0, J23&lt;0)),'[2]NonRes - Report'!$E$9,IF(AND($B23="1-inch", NOT(J23=""),OR(J23&gt;=0, J23&lt;0)),'[2]NonRes - Report'!$I$9,IF(AND($B23="1 1/2-inch", NOT(J23=""),OR(J23&gt;=0, J23&lt;0)),'[2]NonRes - Report'!$J$9,IF(AND($B23="2-inch", NOT(J23=""),OR(J23&gt;=0, J23&lt;0)),'[2]NonRes - Report'!$K$9,IF(AND($B23="3-inch", NOT(J23=""),OR(J23&gt;=0, J23&lt;0)),'[2]NonRes - Report'!$L$9,IF(AND($B23="4-inch", NOT(J23=""),OR(J23&gt;=0, J23&lt;0)),'[2]NonRes - Report'!$M$9,IF(AND($B23="6-inch", NOT(J23=""),OR(J23&gt;=0, J23&lt;0)),'[2]NonRes - Report'!$N$9, 0)))))))</f>
        <v>86.625</v>
      </c>
      <c r="W23" s="40">
        <f>IF(AND($B23="3/4-inch", NOT(K23=""),OR(K23&gt;=0, K23&lt;0)),'[2]NonRes - Report'!$E$9,IF(AND($B23="1-inch", NOT(K23=""),OR(K23&gt;=0, K23&lt;0)),'[2]NonRes - Report'!$I$9,IF(AND($B23="1 1/2-inch", NOT(K23=""),OR(K23&gt;=0, K23&lt;0)),'[2]NonRes - Report'!$J$9,IF(AND($B23="2-inch", NOT(K23=""),OR(K23&gt;=0, K23&lt;0)),'[2]NonRes - Report'!$K$9,IF(AND($B23="3-inch", NOT(K23=""),OR(K23&gt;=0, K23&lt;0)),'[2]NonRes - Report'!$L$9,IF(AND($B23="4-inch", NOT(K23=""),OR(K23&gt;=0, K23&lt;0)),'[2]NonRes - Report'!$M$9,IF(AND($B23="6-inch", NOT(K23=""),OR(K23&gt;=0, K23&lt;0)),'[2]NonRes - Report'!$N$9, 0)))))))</f>
        <v>86.625</v>
      </c>
      <c r="X23" s="40">
        <f>IF(AND($B23="3/4-inch", NOT(L23=""),OR(L23&gt;=0, L23&lt;0)),'[2]NonRes - Report'!$E$9,IF(AND($B23="1-inch", NOT(L23=""),OR(L23&gt;=0, L23&lt;0)),'[2]NonRes - Report'!$I$9,IF(AND($B23="1 1/2-inch", NOT(L23=""),OR(L23&gt;=0, L23&lt;0)),'[2]NonRes - Report'!$J$9,IF(AND($B23="2-inch", NOT(L23=""),OR(L23&gt;=0, L23&lt;0)),'[2]NonRes - Report'!$K$9,IF(AND($B23="3-inch", NOT(L23=""),OR(L23&gt;=0, L23&lt;0)),'[2]NonRes - Report'!$L$9,IF(AND($B23="4-inch", NOT(L23=""),OR(L23&gt;=0, L23&lt;0)),'[2]NonRes - Report'!$M$9,IF(AND($B23="6-inch", NOT(L23=""),OR(L23&gt;=0, L23&lt;0)),'[2]NonRes - Report'!$N$9, 0)))))))</f>
        <v>86.625</v>
      </c>
      <c r="Y23" s="40">
        <f>IF(AND($B23="3/4-inch", NOT(M23=""),OR(M23&gt;=0, M23&lt;0)),'[2]NonRes - Report'!$E$9,IF(AND($B23="1-inch", NOT(M23=""),OR(M23&gt;=0, M23&lt;0)),'[2]NonRes - Report'!$I$9,IF(AND($B23="1 1/2-inch", NOT(M23=""),OR(M23&gt;=0, M23&lt;0)),'[2]NonRes - Report'!$J$9,IF(AND($B23="2-inch", NOT(M23=""),OR(M23&gt;=0, M23&lt;0)),'[2]NonRes - Report'!$K$9,IF(AND($B23="3-inch", NOT(M23=""),OR(M23&gt;=0, M23&lt;0)),'[2]NonRes - Report'!$L$9,IF(AND($B23="4-inch", NOT(M23=""),OR(M23&gt;=0, M23&lt;0)),'[2]NonRes - Report'!$M$9,IF(AND($B23="6-inch", NOT(M23=""),OR(M23&gt;=0, M23&lt;0)),'[2]NonRes - Report'!$N$9, 0)))))))</f>
        <v>86.625</v>
      </c>
      <c r="Z23" s="40">
        <f>IF(AND($B23="3/4-inch", NOT(N23=""),OR(N23&gt;=0, N23&lt;0)),'[2]NonRes - Report'!$E$9,IF(AND($B23="1-inch", NOT(N23=""),OR(N23&gt;=0, N23&lt;0)),'[2]NonRes - Report'!$I$9,IF(AND($B23="1 1/2-inch", NOT(N23=""),OR(N23&gt;=0, N23&lt;0)),'[2]NonRes - Report'!$J$9,IF(AND($B23="2-inch", NOT(N23=""),OR(N23&gt;=0, N23&lt;0)),'[2]NonRes - Report'!$K$9,IF(AND($B23="3-inch", NOT(N23=""),OR(N23&gt;=0, N23&lt;0)),'[2]NonRes - Report'!$L$9,IF(AND($B23="4-inch", NOT(N23=""),OR(N23&gt;=0, N23&lt;0)),'[2]NonRes - Report'!$M$9,IF(AND($B23="6-inch", NOT(N23=""),OR(N23&gt;=0, N23&lt;0)),'[2]NonRes - Report'!$N$9, 0)))))))</f>
        <v>86.625</v>
      </c>
      <c r="AA23" s="40">
        <f>IF(AND($B23="3/4-inch", NOT(O23=""),OR(O23&gt;=0, O23&lt;0)),'[2]NonRes - Report'!$E$9,IF(AND($B23="1-inch", NOT(O23=""),OR(O23&gt;=0, O23&lt;0)),'[2]NonRes - Report'!$I$9,IF(AND($B23="1 1/2-inch", NOT(O23=""),OR(O23&gt;=0, O23&lt;0)),'[2]NonRes - Report'!$J$9,IF(AND($B23="2-inch", NOT(O23=""),OR(O23&gt;=0, O23&lt;0)),'[2]NonRes - Report'!$K$9,IF(AND($B23="3-inch", NOT(O23=""),OR(O23&gt;=0, O23&lt;0)),'[2]NonRes - Report'!$L$9,IF(AND($B23="4-inch", NOT(O23=""),OR(O23&gt;=0, O23&lt;0)),'[2]NonRes - Report'!$M$9,IF(AND($B23="6-inch", NOT(O23=""),OR(O23&gt;=0, O23&lt;0)),'[2]NonRes - Report'!$N$9, 0)))))))</f>
        <v>86.625</v>
      </c>
      <c r="AB23" s="40">
        <f>IF(AND($B23="3/4-inch", NOT(P23=""),OR(P23&gt;=0, P23&lt;0)),'[2]NonRes - Report'!$E$9,IF(AND($B23="1-inch", NOT(P23=""),OR(P23&gt;=0, P23&lt;0)),'[2]NonRes - Report'!$I$9,IF(AND($B23="1 1/2-inch", NOT(P23=""),OR(P23&gt;=0, P23&lt;0)),'[2]NonRes - Report'!$J$9,IF(AND($B23="2-inch", NOT(P23=""),OR(P23&gt;=0, P23&lt;0)),'[2]NonRes - Report'!$K$9,IF(AND($B23="3-inch", NOT(P23=""),OR(P23&gt;=0, P23&lt;0)),'[2]NonRes - Report'!$L$9,IF(AND($B23="4-inch", NOT(P23=""),OR(P23&gt;=0, P23&lt;0)),'[2]NonRes - Report'!$M$9,IF(AND($B23="6-inch", NOT(P23=""),OR(P23&gt;=0, P23&lt;0)),'[2]NonRes - Report'!$N$9, 0)))))))</f>
        <v>86.625</v>
      </c>
      <c r="AC23" s="41">
        <f>IF(AND($B23="3/4-inch", NOT(Q23=""),OR(Q23&gt;=0, Q23&lt;0)),'[2]NonRes - Report'!$E$9,IF(AND($B23="1-inch", NOT(Q23=""),OR(Q23&gt;=0, Q23&lt;0)),'[2]NonRes - Report'!$I$9,IF(AND($B23="1 1/2-inch", NOT(Q23=""),OR(Q23&gt;=0, Q23&lt;0)),'[2]NonRes - Report'!$J$9,IF(AND($B23="2-inch", NOT(Q23=""),OR(Q23&gt;=0, Q23&lt;0)),'[2]NonRes - Report'!$K$9,IF(AND($B23="3-inch", NOT(Q23=""),OR(Q23&gt;=0, Q23&lt;0)),'[2]NonRes - Report'!$L$9,IF(AND($B23="4-inch", NOT(Q23=""),OR(Q23&gt;=0, Q23&lt;0)),'[2]NonRes - Report'!$M$9,IF(AND($B23="6-inch", NOT(Q23=""),OR(Q23&gt;=0, Q23&lt;0)),'[2]NonRes - Report'!$N$9, 0)))))))</f>
        <v>86.625</v>
      </c>
      <c r="AD23" s="38">
        <f>IF(AND($B23="3/4-inch",DJ23&gt;'[2]NonRes - Report'!$G$10),'[2]NonRes - Report'!$G$10,IF(AND($B23="3/4-inch",ABS(DJ23)&gt;'[2]NonRes - Report'!$G$10),-'[2]NonRes - Report'!$G$10,IF(AND($B23="1-inch",DJ23&gt;'[2]NonRes - Report'!$I$10),'[2]NonRes - Report'!$I$10,IF(AND($B23="1-inch",ABS(DJ23)&gt;'[2]NonRes - Report'!$I$10),-'[2]NonRes - Report'!$I$10,IF(AND($B23="1 1/2-inch",DJ23&gt;'[2]NonRes - Report'!$J$10),'[2]NonRes - Report'!$J$10,IF(AND($B23="1 1/2-inch",ABS(DJ23)&gt;'[2]NonRes - Report'!$J$10),-'[2]NonRes - Report'!$J$10,IF(AND($B23="2-inch",DJ23&gt;'[2]NonRes - Report'!$K$10),'[2]NonRes - Report'!$K$10,IF(AND($B23="2-inch",ABS(DJ23)&gt;'[2]NonRes - Report'!$K$10),-'[2]NonRes - Report'!$K$10,IF(AND($B23="3-inch",DJ23&gt;'[2]NonRes - Report'!$L$10),'[2]NonRes - Report'!$L$10,IF(AND($B23="3-inch",ABS(DJ23)&gt;'[2]NonRes - Report'!$L$10),-'[2]NonRes - Report'!$L$10,IF(AND($B23="4-inch",DJ23&gt;'[2]NonRes - Report'!$M$10),'[2]NonRes - Report'!$M$10,IF(AND($B23="4-inch",ABS(DJ23)&gt;'[2]NonRes - Report'!$M$10),-'[2]NonRes - Report'!$M$10,IF(AND($B23="6-inch",DJ23&gt;'[2]NonRes - Report'!$N$10),'[2]NonRes - Report'!$N$10,IF(AND($B23="6-inch",ABS(DJ23)&gt;'[2]NonRes - Report'!$N$10),-'[2]NonRes - Report'!$N$10,IF(DJ23&lt;0,-DJ23,DJ23)))))))))))))))</f>
        <v>3300</v>
      </c>
      <c r="AE23" s="38">
        <f>IF(AND($B23="3/4-inch",DK23&gt;'[2]NonRes - Report'!$G$10),'[2]NonRes - Report'!$G$10,IF(AND($B23="3/4-inch",ABS(DK23)&gt;'[2]NonRes - Report'!$G$10),-'[2]NonRes - Report'!$G$10,IF(AND($B23="1-inch",DK23&gt;'[2]NonRes - Report'!$I$10),'[2]NonRes - Report'!$I$10,IF(AND($B23="1-inch",ABS(DK23)&gt;'[2]NonRes - Report'!$I$10),-'[2]NonRes - Report'!$I$10,IF(AND($B23="1 1/2-inch",DK23&gt;'[2]NonRes - Report'!$J$10),'[2]NonRes - Report'!$J$10,IF(AND($B23="1 1/2-inch",ABS(DK23)&gt;'[2]NonRes - Report'!$J$10),-'[2]NonRes - Report'!$J$10,IF(AND($B23="2-inch",DK23&gt;'[2]NonRes - Report'!$K$10),'[2]NonRes - Report'!$K$10,IF(AND($B23="2-inch",ABS(DK23)&gt;'[2]NonRes - Report'!$K$10),-'[2]NonRes - Report'!$K$10,IF(AND($B23="3-inch",DK23&gt;'[2]NonRes - Report'!$L$10),'[2]NonRes - Report'!$L$10,IF(AND($B23="3-inch",ABS(DK23)&gt;'[2]NonRes - Report'!$L$10),-'[2]NonRes - Report'!$L$10,IF(AND($B23="4-inch",DK23&gt;'[2]NonRes - Report'!$M$10),'[2]NonRes - Report'!$M$10,IF(AND($B23="4-inch",ABS(DK23)&gt;'[2]NonRes - Report'!$M$10),-'[2]NonRes - Report'!$M$10,IF(AND($B23="6-inch",DK23&gt;'[2]NonRes - Report'!$N$10),'[2]NonRes - Report'!$N$10,IF(AND($B23="6-inch",ABS(DK23)&gt;'[2]NonRes - Report'!$N$10),-'[2]NonRes - Report'!$N$10,IF(DK23&lt;0,-DK23,DK23)))))))))))))))</f>
        <v>4800</v>
      </c>
      <c r="AF23" s="38">
        <f>IF(AND($B23="3/4-inch",DL23&gt;'[2]NonRes - Report'!$G$10),'[2]NonRes - Report'!$G$10,IF(AND($B23="3/4-inch",ABS(DL23)&gt;'[2]NonRes - Report'!$G$10),-'[2]NonRes - Report'!$G$10,IF(AND($B23="1-inch",DL23&gt;'[2]NonRes - Report'!$I$10),'[2]NonRes - Report'!$I$10,IF(AND($B23="1-inch",ABS(DL23)&gt;'[2]NonRes - Report'!$I$10),-'[2]NonRes - Report'!$I$10,IF(AND($B23="1 1/2-inch",DL23&gt;'[2]NonRes - Report'!$J$10),'[2]NonRes - Report'!$J$10,IF(AND($B23="1 1/2-inch",ABS(DL23)&gt;'[2]NonRes - Report'!$J$10),-'[2]NonRes - Report'!$J$10,IF(AND($B23="2-inch",DL23&gt;'[2]NonRes - Report'!$K$10),'[2]NonRes - Report'!$K$10,IF(AND($B23="2-inch",ABS(DL23)&gt;'[2]NonRes - Report'!$K$10),-'[2]NonRes - Report'!$K$10,IF(AND($B23="3-inch",DL23&gt;'[2]NonRes - Report'!$L$10),'[2]NonRes - Report'!$L$10,IF(AND($B23="3-inch",ABS(DL23)&gt;'[2]NonRes - Report'!$L$10),-'[2]NonRes - Report'!$L$10,IF(AND($B23="4-inch",DL23&gt;'[2]NonRes - Report'!$M$10),'[2]NonRes - Report'!$M$10,IF(AND($B23="4-inch",ABS(DL23)&gt;'[2]NonRes - Report'!$M$10),-'[2]NonRes - Report'!$M$10,IF(AND($B23="6-inch",DL23&gt;'[2]NonRes - Report'!$N$10),'[2]NonRes - Report'!$N$10,IF(AND($B23="6-inch",ABS(DL23)&gt;'[2]NonRes - Report'!$N$10),-'[2]NonRes - Report'!$N$10,IF(DL23&lt;0,-DL23,DL23)))))))))))))))</f>
        <v>4800</v>
      </c>
      <c r="AG23" s="38">
        <f>IF(AND($B23="3/4-inch",DM23&gt;'[2]NonRes - Report'!$G$10),'[2]NonRes - Report'!$G$10,IF(AND($B23="3/4-inch",ABS(DM23)&gt;'[2]NonRes - Report'!$G$10),-'[2]NonRes - Report'!$G$10,IF(AND($B23="1-inch",DM23&gt;'[2]NonRes - Report'!$I$10),'[2]NonRes - Report'!$I$10,IF(AND($B23="1-inch",ABS(DM23)&gt;'[2]NonRes - Report'!$I$10),-'[2]NonRes - Report'!$I$10,IF(AND($B23="1 1/2-inch",DM23&gt;'[2]NonRes - Report'!$J$10),'[2]NonRes - Report'!$J$10,IF(AND($B23="1 1/2-inch",ABS(DM23)&gt;'[2]NonRes - Report'!$J$10),-'[2]NonRes - Report'!$J$10,IF(AND($B23="2-inch",DM23&gt;'[2]NonRes - Report'!$K$10),'[2]NonRes - Report'!$K$10,IF(AND($B23="2-inch",ABS(DM23)&gt;'[2]NonRes - Report'!$K$10),-'[2]NonRes - Report'!$K$10,IF(AND($B23="3-inch",DM23&gt;'[2]NonRes - Report'!$L$10),'[2]NonRes - Report'!$L$10,IF(AND($B23="3-inch",ABS(DM23)&gt;'[2]NonRes - Report'!$L$10),-'[2]NonRes - Report'!$L$10,IF(AND($B23="4-inch",DM23&gt;'[2]NonRes - Report'!$M$10),'[2]NonRes - Report'!$M$10,IF(AND($B23="4-inch",ABS(DM23)&gt;'[2]NonRes - Report'!$M$10),-'[2]NonRes - Report'!$M$10,IF(AND($B23="6-inch",DM23&gt;'[2]NonRes - Report'!$N$10),'[2]NonRes - Report'!$N$10,IF(AND($B23="6-inch",ABS(DM23)&gt;'[2]NonRes - Report'!$N$10),-'[2]NonRes - Report'!$N$10,IF(DM23&lt;0,-DM23,DM23)))))))))))))))</f>
        <v>4800</v>
      </c>
      <c r="AH23" s="38">
        <f>IF(AND($B23="3/4-inch",DN23&gt;'[2]NonRes - Report'!$G$10),'[2]NonRes - Report'!$G$10,IF(AND($B23="3/4-inch",ABS(DN23)&gt;'[2]NonRes - Report'!$G$10),-'[2]NonRes - Report'!$G$10,IF(AND($B23="1-inch",DN23&gt;'[2]NonRes - Report'!$I$10),'[2]NonRes - Report'!$I$10,IF(AND($B23="1-inch",ABS(DN23)&gt;'[2]NonRes - Report'!$I$10),-'[2]NonRes - Report'!$I$10,IF(AND($B23="1 1/2-inch",DN23&gt;'[2]NonRes - Report'!$J$10),'[2]NonRes - Report'!$J$10,IF(AND($B23="1 1/2-inch",ABS(DN23)&gt;'[2]NonRes - Report'!$J$10),-'[2]NonRes - Report'!$J$10,IF(AND($B23="2-inch",DN23&gt;'[2]NonRes - Report'!$K$10),'[2]NonRes - Report'!$K$10,IF(AND($B23="2-inch",ABS(DN23)&gt;'[2]NonRes - Report'!$K$10),-'[2]NonRes - Report'!$K$10,IF(AND($B23="3-inch",DN23&gt;'[2]NonRes - Report'!$L$10),'[2]NonRes - Report'!$L$10,IF(AND($B23="3-inch",ABS(DN23)&gt;'[2]NonRes - Report'!$L$10),-'[2]NonRes - Report'!$L$10,IF(AND($B23="4-inch",DN23&gt;'[2]NonRes - Report'!$M$10),'[2]NonRes - Report'!$M$10,IF(AND($B23="4-inch",ABS(DN23)&gt;'[2]NonRes - Report'!$M$10),-'[2]NonRes - Report'!$M$10,IF(AND($B23="6-inch",DN23&gt;'[2]NonRes - Report'!$N$10),'[2]NonRes - Report'!$N$10,IF(AND($B23="6-inch",ABS(DN23)&gt;'[2]NonRes - Report'!$N$10),-'[2]NonRes - Report'!$N$10,IF(DN23&lt;0,-DN23,DN23)))))))))))))))</f>
        <v>6300</v>
      </c>
      <c r="AI23" s="38">
        <f>IF(AND($B23="3/4-inch",DO23&gt;'[2]NonRes - Report'!$G$10),'[2]NonRes - Report'!$G$10,IF(AND($B23="3/4-inch",ABS(DO23)&gt;'[2]NonRes - Report'!$G$10),-'[2]NonRes - Report'!$G$10,IF(AND($B23="1-inch",DO23&gt;'[2]NonRes - Report'!$I$10),'[2]NonRes - Report'!$I$10,IF(AND($B23="1-inch",ABS(DO23)&gt;'[2]NonRes - Report'!$I$10),-'[2]NonRes - Report'!$I$10,IF(AND($B23="1 1/2-inch",DO23&gt;'[2]NonRes - Report'!$J$10),'[2]NonRes - Report'!$J$10,IF(AND($B23="1 1/2-inch",ABS(DO23)&gt;'[2]NonRes - Report'!$J$10),-'[2]NonRes - Report'!$J$10,IF(AND($B23="2-inch",DO23&gt;'[2]NonRes - Report'!$K$10),'[2]NonRes - Report'!$K$10,IF(AND($B23="2-inch",ABS(DO23)&gt;'[2]NonRes - Report'!$K$10),-'[2]NonRes - Report'!$K$10,IF(AND($B23="3-inch",DO23&gt;'[2]NonRes - Report'!$L$10),'[2]NonRes - Report'!$L$10,IF(AND($B23="3-inch",ABS(DO23)&gt;'[2]NonRes - Report'!$L$10),-'[2]NonRes - Report'!$L$10,IF(AND($B23="4-inch",DO23&gt;'[2]NonRes - Report'!$M$10),'[2]NonRes - Report'!$M$10,IF(AND($B23="4-inch",ABS(DO23)&gt;'[2]NonRes - Report'!$M$10),-'[2]NonRes - Report'!$M$10,IF(AND($B23="6-inch",DO23&gt;'[2]NonRes - Report'!$N$10),'[2]NonRes - Report'!$N$10,IF(AND($B23="6-inch",ABS(DO23)&gt;'[2]NonRes - Report'!$N$10),-'[2]NonRes - Report'!$N$10,IF(DO23&lt;0,-DO23,DO23)))))))))))))))</f>
        <v>9000</v>
      </c>
      <c r="AJ23" s="38">
        <f>IF(AND($B23="3/4-inch",DP23&gt;'[2]NonRes - Report'!$G$10),'[2]NonRes - Report'!$G$10,IF(AND($B23="3/4-inch",ABS(DP23)&gt;'[2]NonRes - Report'!$G$10),-'[2]NonRes - Report'!$G$10,IF(AND($B23="1-inch",DP23&gt;'[2]NonRes - Report'!$I$10),'[2]NonRes - Report'!$I$10,IF(AND($B23="1-inch",ABS(DP23)&gt;'[2]NonRes - Report'!$I$10),-'[2]NonRes - Report'!$I$10,IF(AND($B23="1 1/2-inch",DP23&gt;'[2]NonRes - Report'!$J$10),'[2]NonRes - Report'!$J$10,IF(AND($B23="1 1/2-inch",ABS(DP23)&gt;'[2]NonRes - Report'!$J$10),-'[2]NonRes - Report'!$J$10,IF(AND($B23="2-inch",DP23&gt;'[2]NonRes - Report'!$K$10),'[2]NonRes - Report'!$K$10,IF(AND($B23="2-inch",ABS(DP23)&gt;'[2]NonRes - Report'!$K$10),-'[2]NonRes - Report'!$K$10,IF(AND($B23="3-inch",DP23&gt;'[2]NonRes - Report'!$L$10),'[2]NonRes - Report'!$L$10,IF(AND($B23="3-inch",ABS(DP23)&gt;'[2]NonRes - Report'!$L$10),-'[2]NonRes - Report'!$L$10,IF(AND($B23="4-inch",DP23&gt;'[2]NonRes - Report'!$M$10),'[2]NonRes - Report'!$M$10,IF(AND($B23="4-inch",ABS(DP23)&gt;'[2]NonRes - Report'!$M$10),-'[2]NonRes - Report'!$M$10,IF(AND($B23="6-inch",DP23&gt;'[2]NonRes - Report'!$N$10),'[2]NonRes - Report'!$N$10,IF(AND($B23="6-inch",ABS(DP23)&gt;'[2]NonRes - Report'!$N$10),-'[2]NonRes - Report'!$N$10,IF(DP23&lt;0,-DP23,DP23)))))))))))))))</f>
        <v>9000</v>
      </c>
      <c r="AK23" s="38">
        <f>IF(AND($B23="3/4-inch",DQ23&gt;'[2]NonRes - Report'!$G$10),'[2]NonRes - Report'!$G$10,IF(AND($B23="3/4-inch",ABS(DQ23)&gt;'[2]NonRes - Report'!$G$10),-'[2]NonRes - Report'!$G$10,IF(AND($B23="1-inch",DQ23&gt;'[2]NonRes - Report'!$I$10),'[2]NonRes - Report'!$I$10,IF(AND($B23="1-inch",ABS(DQ23)&gt;'[2]NonRes - Report'!$I$10),-'[2]NonRes - Report'!$I$10,IF(AND($B23="1 1/2-inch",DQ23&gt;'[2]NonRes - Report'!$J$10),'[2]NonRes - Report'!$J$10,IF(AND($B23="1 1/2-inch",ABS(DQ23)&gt;'[2]NonRes - Report'!$J$10),-'[2]NonRes - Report'!$J$10,IF(AND($B23="2-inch",DQ23&gt;'[2]NonRes - Report'!$K$10),'[2]NonRes - Report'!$K$10,IF(AND($B23="2-inch",ABS(DQ23)&gt;'[2]NonRes - Report'!$K$10),-'[2]NonRes - Report'!$K$10,IF(AND($B23="3-inch",DQ23&gt;'[2]NonRes - Report'!$L$10),'[2]NonRes - Report'!$L$10,IF(AND($B23="3-inch",ABS(DQ23)&gt;'[2]NonRes - Report'!$L$10),-'[2]NonRes - Report'!$L$10,IF(AND($B23="4-inch",DQ23&gt;'[2]NonRes - Report'!$M$10),'[2]NonRes - Report'!$M$10,IF(AND($B23="4-inch",ABS(DQ23)&gt;'[2]NonRes - Report'!$M$10),-'[2]NonRes - Report'!$M$10,IF(AND($B23="6-inch",DQ23&gt;'[2]NonRes - Report'!$N$10),'[2]NonRes - Report'!$N$10,IF(AND($B23="6-inch",ABS(DQ23)&gt;'[2]NonRes - Report'!$N$10),-'[2]NonRes - Report'!$N$10,IF(DQ23&lt;0,-DQ23,DQ23)))))))))))))))</f>
        <v>9000</v>
      </c>
      <c r="AL23" s="38">
        <f>IF(AND($B23="3/4-inch",DR23&gt;'[2]NonRes - Report'!$G$10),'[2]NonRes - Report'!$G$10,IF(AND($B23="3/4-inch",ABS(DR23)&gt;'[2]NonRes - Report'!$G$10),-'[2]NonRes - Report'!$G$10,IF(AND($B23="1-inch",DR23&gt;'[2]NonRes - Report'!$I$10),'[2]NonRes - Report'!$I$10,IF(AND($B23="1-inch",ABS(DR23)&gt;'[2]NonRes - Report'!$I$10),-'[2]NonRes - Report'!$I$10,IF(AND($B23="1 1/2-inch",DR23&gt;'[2]NonRes - Report'!$J$10),'[2]NonRes - Report'!$J$10,IF(AND($B23="1 1/2-inch",ABS(DR23)&gt;'[2]NonRes - Report'!$J$10),-'[2]NonRes - Report'!$J$10,IF(AND($B23="2-inch",DR23&gt;'[2]NonRes - Report'!$K$10),'[2]NonRes - Report'!$K$10,IF(AND($B23="2-inch",ABS(DR23)&gt;'[2]NonRes - Report'!$K$10),-'[2]NonRes - Report'!$K$10,IF(AND($B23="3-inch",DR23&gt;'[2]NonRes - Report'!$L$10),'[2]NonRes - Report'!$L$10,IF(AND($B23="3-inch",ABS(DR23)&gt;'[2]NonRes - Report'!$L$10),-'[2]NonRes - Report'!$L$10,IF(AND($B23="4-inch",DR23&gt;'[2]NonRes - Report'!$M$10),'[2]NonRes - Report'!$M$10,IF(AND($B23="4-inch",ABS(DR23)&gt;'[2]NonRes - Report'!$M$10),-'[2]NonRes - Report'!$M$10,IF(AND($B23="6-inch",DR23&gt;'[2]NonRes - Report'!$N$10),'[2]NonRes - Report'!$N$10,IF(AND($B23="6-inch",ABS(DR23)&gt;'[2]NonRes - Report'!$N$10),-'[2]NonRes - Report'!$N$10,IF(DR23&lt;0,-DR23,DR23)))))))))))))))</f>
        <v>9000</v>
      </c>
      <c r="AM23" s="38">
        <f>IF(AND($B23="3/4-inch",DS23&gt;'[2]NonRes - Report'!$G$10),'[2]NonRes - Report'!$G$10,IF(AND($B23="3/4-inch",ABS(DS23)&gt;'[2]NonRes - Report'!$G$10),-'[2]NonRes - Report'!$G$10,IF(AND($B23="1-inch",DS23&gt;'[2]NonRes - Report'!$I$10),'[2]NonRes - Report'!$I$10,IF(AND($B23="1-inch",ABS(DS23)&gt;'[2]NonRes - Report'!$I$10),-'[2]NonRes - Report'!$I$10,IF(AND($B23="1 1/2-inch",DS23&gt;'[2]NonRes - Report'!$J$10),'[2]NonRes - Report'!$J$10,IF(AND($B23="1 1/2-inch",ABS(DS23)&gt;'[2]NonRes - Report'!$J$10),-'[2]NonRes - Report'!$J$10,IF(AND($B23="2-inch",DS23&gt;'[2]NonRes - Report'!$K$10),'[2]NonRes - Report'!$K$10,IF(AND($B23="2-inch",ABS(DS23)&gt;'[2]NonRes - Report'!$K$10),-'[2]NonRes - Report'!$K$10,IF(AND($B23="3-inch",DS23&gt;'[2]NonRes - Report'!$L$10),'[2]NonRes - Report'!$L$10,IF(AND($B23="3-inch",ABS(DS23)&gt;'[2]NonRes - Report'!$L$10),-'[2]NonRes - Report'!$L$10,IF(AND($B23="4-inch",DS23&gt;'[2]NonRes - Report'!$M$10),'[2]NonRes - Report'!$M$10,IF(AND($B23="4-inch",ABS(DS23)&gt;'[2]NonRes - Report'!$M$10),-'[2]NonRes - Report'!$M$10,IF(AND($B23="6-inch",DS23&gt;'[2]NonRes - Report'!$N$10),'[2]NonRes - Report'!$N$10,IF(AND($B23="6-inch",ABS(DS23)&gt;'[2]NonRes - Report'!$N$10),-'[2]NonRes - Report'!$N$10,IF(DS23&lt;0,-DS23,DS23)))))))))))))))</f>
        <v>9000</v>
      </c>
      <c r="AN23" s="38">
        <f>IF(AND($B23="3/4-inch",DT23&gt;'[2]NonRes - Report'!$G$10),'[2]NonRes - Report'!$G$10,IF(AND($B23="3/4-inch",ABS(DT23)&gt;'[2]NonRes - Report'!$G$10),-'[2]NonRes - Report'!$G$10,IF(AND($B23="1-inch",DT23&gt;'[2]NonRes - Report'!$I$10),'[2]NonRes - Report'!$I$10,IF(AND($B23="1-inch",ABS(DT23)&gt;'[2]NonRes - Report'!$I$10),-'[2]NonRes - Report'!$I$10,IF(AND($B23="1 1/2-inch",DT23&gt;'[2]NonRes - Report'!$J$10),'[2]NonRes - Report'!$J$10,IF(AND($B23="1 1/2-inch",ABS(DT23)&gt;'[2]NonRes - Report'!$J$10),-'[2]NonRes - Report'!$J$10,IF(AND($B23="2-inch",DT23&gt;'[2]NonRes - Report'!$K$10),'[2]NonRes - Report'!$K$10,IF(AND($B23="2-inch",ABS(DT23)&gt;'[2]NonRes - Report'!$K$10),-'[2]NonRes - Report'!$K$10,IF(AND($B23="3-inch",DT23&gt;'[2]NonRes - Report'!$L$10),'[2]NonRes - Report'!$L$10,IF(AND($B23="3-inch",ABS(DT23)&gt;'[2]NonRes - Report'!$L$10),-'[2]NonRes - Report'!$L$10,IF(AND($B23="4-inch",DT23&gt;'[2]NonRes - Report'!$M$10),'[2]NonRes - Report'!$M$10,IF(AND($B23="4-inch",ABS(DT23)&gt;'[2]NonRes - Report'!$M$10),-'[2]NonRes - Report'!$M$10,IF(AND($B23="6-inch",DT23&gt;'[2]NonRes - Report'!$N$10),'[2]NonRes - Report'!$N$10,IF(AND($B23="6-inch",ABS(DT23)&gt;'[2]NonRes - Report'!$N$10),-'[2]NonRes - Report'!$N$10,IF(DT23&lt;0,-DT23,DT23)))))))))))))))</f>
        <v>6200</v>
      </c>
      <c r="AO23" s="39">
        <f>IF(AND($B23="3/4-inch",DU23&gt;'[2]NonRes - Report'!$G$10),'[2]NonRes - Report'!$G$10,IF(AND($B23="3/4-inch",ABS(DU23)&gt;'[2]NonRes - Report'!$G$10),-'[2]NonRes - Report'!$G$10,IF(AND($B23="1-inch",DU23&gt;'[2]NonRes - Report'!$I$10),'[2]NonRes - Report'!$I$10,IF(AND($B23="1-inch",ABS(DU23)&gt;'[2]NonRes - Report'!$I$10),-'[2]NonRes - Report'!$I$10,IF(AND($B23="1 1/2-inch",DU23&gt;'[2]NonRes - Report'!$J$10),'[2]NonRes - Report'!$J$10,IF(AND($B23="1 1/2-inch",ABS(DU23)&gt;'[2]NonRes - Report'!$J$10),-'[2]NonRes - Report'!$J$10,IF(AND($B23="2-inch",DU23&gt;'[2]NonRes - Report'!$K$10),'[2]NonRes - Report'!$K$10,IF(AND($B23="2-inch",ABS(DU23)&gt;'[2]NonRes - Report'!$K$10),-'[2]NonRes - Report'!$K$10,IF(AND($B23="3-inch",DU23&gt;'[2]NonRes - Report'!$L$10),'[2]NonRes - Report'!$L$10,IF(AND($B23="3-inch",ABS(DU23)&gt;'[2]NonRes - Report'!$L$10),-'[2]NonRes - Report'!$L$10,IF(AND($B23="4-inch",DU23&gt;'[2]NonRes - Report'!$M$10),'[2]NonRes - Report'!$M$10,IF(AND($B23="4-inch",ABS(DU23)&gt;'[2]NonRes - Report'!$M$10),-'[2]NonRes - Report'!$M$10,IF(AND($B23="6-inch",DU23&gt;'[2]NonRes - Report'!$N$10),'[2]NonRes - Report'!$N$10,IF(AND($B23="6-inch",ABS(DU23)&gt;'[2]NonRes - Report'!$N$10),-'[2]NonRes - Report'!$N$10,IF(DU23&lt;0,-DU23,DU23)))))))))))))))</f>
        <v>4600</v>
      </c>
      <c r="AP23" s="40">
        <f>IF(AND($B23="3/4-inch",DJ23&gt;'[2]NonRes - Report'!$G$10),('[2]NonRes - Report'!$G$10/'[2]NonRes - Report'!$I$22*'[2]NonRes - Report'!$E$10),IF(AND($B23="1-inch",DJ23&gt;'[2]NonRes - Report'!$I$10),('[2]NonRes - Report'!$I$10/'[2]NonRes - Report'!$I$22*'[2]NonRes - Report'!$E$10),IF(AND($B23="1 1/2-inch",DJ23&gt;'[2]NonRes - Report'!$J$10),('[2]NonRes - Report'!$J$10/'[2]NonRes - Report'!$I$22*'[2]NonRes - Report'!$E$10),IF(AND($B23="2-inch",DJ23&gt;'[2]NonRes - Report'!$K$10),('[2]NonRes - Report'!$K$10/'[2]NonRes - Report'!$I$22*'[2]NonRes - Report'!$E$10),IF(AND($B23="3-inch",DJ23&gt;'[2]NonRes - Report'!$L$10),('[2]NonRes - Report'!$L$10/'[2]NonRes - Report'!$I$22*'[2]NonRes - Report'!$E$10),IF(AND($B23="4-inch",DJ23&gt;'[2]NonRes - Report'!$M$10),('[2]NonRes - Report'!$M$10/'[2]NonRes - Report'!$I$22*'[2]NonRes - Report'!$E$10),IF(AND($B23="6-inch",DJ23&gt;'[2]NonRes - Report'!$N$10),('[2]NonRes - Report'!$N$10/'[2]NonRes - Report'!$I$22*'[2]NonRes - Report'!$E$10),AD23/'[2]NonRes - Report'!$I$22*'[2]NonRes - Report'!$E$10)))))))</f>
        <v>28.05</v>
      </c>
      <c r="AQ23" s="40">
        <f>IF(AND($B23="3/4-inch",DK23&gt;'[2]NonRes - Report'!$G$10),('[2]NonRes - Report'!$G$10/'[2]NonRes - Report'!$I$22*'[2]NonRes - Report'!$E$10),IF(AND($B23="1-inch",DK23&gt;'[2]NonRes - Report'!$I$10),('[2]NonRes - Report'!$I$10/'[2]NonRes - Report'!$I$22*'[2]NonRes - Report'!$E$10),IF(AND($B23="1 1/2-inch",DK23&gt;'[2]NonRes - Report'!$J$10),('[2]NonRes - Report'!$J$10/'[2]NonRes - Report'!$I$22*'[2]NonRes - Report'!$E$10),IF(AND($B23="2-inch",DK23&gt;'[2]NonRes - Report'!$K$10),('[2]NonRes - Report'!$K$10/'[2]NonRes - Report'!$I$22*'[2]NonRes - Report'!$E$10),IF(AND($B23="3-inch",DK23&gt;'[2]NonRes - Report'!$L$10),('[2]NonRes - Report'!$L$10/'[2]NonRes - Report'!$I$22*'[2]NonRes - Report'!$E$10),IF(AND($B23="4-inch",DK23&gt;'[2]NonRes - Report'!$M$10),('[2]NonRes - Report'!$M$10/'[2]NonRes - Report'!$I$22*'[2]NonRes - Report'!$E$10),IF(AND($B23="6-inch",DK23&gt;'[2]NonRes - Report'!$N$10),('[2]NonRes - Report'!$N$10/'[2]NonRes - Report'!$I$22*'[2]NonRes - Report'!$E$10),AE23/'[2]NonRes - Report'!$I$22*'[2]NonRes - Report'!$E$10)))))))</f>
        <v>40.799999999999997</v>
      </c>
      <c r="AR23" s="40">
        <f>IF(AND($B23="3/4-inch",DL23&gt;'[2]NonRes - Report'!$G$10),('[2]NonRes - Report'!$G$10/'[2]NonRes - Report'!$I$22*'[2]NonRes - Report'!$E$10),IF(AND($B23="1-inch",DL23&gt;'[2]NonRes - Report'!$I$10),('[2]NonRes - Report'!$I$10/'[2]NonRes - Report'!$I$22*'[2]NonRes - Report'!$E$10),IF(AND($B23="1 1/2-inch",DL23&gt;'[2]NonRes - Report'!$J$10),('[2]NonRes - Report'!$J$10/'[2]NonRes - Report'!$I$22*'[2]NonRes - Report'!$E$10),IF(AND($B23="2-inch",DL23&gt;'[2]NonRes - Report'!$K$10),('[2]NonRes - Report'!$K$10/'[2]NonRes - Report'!$I$22*'[2]NonRes - Report'!$E$10),IF(AND($B23="3-inch",DL23&gt;'[2]NonRes - Report'!$L$10),('[2]NonRes - Report'!$L$10/'[2]NonRes - Report'!$I$22*'[2]NonRes - Report'!$E$10),IF(AND($B23="4-inch",DL23&gt;'[2]NonRes - Report'!$M$10),('[2]NonRes - Report'!$M$10/'[2]NonRes - Report'!$I$22*'[2]NonRes - Report'!$E$10),IF(AND($B23="6-inch",DL23&gt;'[2]NonRes - Report'!$N$10),('[2]NonRes - Report'!$N$10/'[2]NonRes - Report'!$I$22*'[2]NonRes - Report'!$E$10),AF23/'[2]NonRes - Report'!$I$22*'[2]NonRes - Report'!$E$10)))))))</f>
        <v>40.799999999999997</v>
      </c>
      <c r="AS23" s="40">
        <f>IF(AND($B23="3/4-inch",DM23&gt;'[2]NonRes - Report'!$G$10),('[2]NonRes - Report'!$G$10/'[2]NonRes - Report'!$I$22*'[2]NonRes - Report'!$E$10),IF(AND($B23="1-inch",DM23&gt;'[2]NonRes - Report'!$I$10),('[2]NonRes - Report'!$I$10/'[2]NonRes - Report'!$I$22*'[2]NonRes - Report'!$E$10),IF(AND($B23="1 1/2-inch",DM23&gt;'[2]NonRes - Report'!$J$10),('[2]NonRes - Report'!$J$10/'[2]NonRes - Report'!$I$22*'[2]NonRes - Report'!$E$10),IF(AND($B23="2-inch",DM23&gt;'[2]NonRes - Report'!$K$10),('[2]NonRes - Report'!$K$10/'[2]NonRes - Report'!$I$22*'[2]NonRes - Report'!$E$10),IF(AND($B23="3-inch",DM23&gt;'[2]NonRes - Report'!$L$10),('[2]NonRes - Report'!$L$10/'[2]NonRes - Report'!$I$22*'[2]NonRes - Report'!$E$10),IF(AND($B23="4-inch",DM23&gt;'[2]NonRes - Report'!$M$10),('[2]NonRes - Report'!$M$10/'[2]NonRes - Report'!$I$22*'[2]NonRes - Report'!$E$10),IF(AND($B23="6-inch",DM23&gt;'[2]NonRes - Report'!$N$10),('[2]NonRes - Report'!$N$10/'[2]NonRes - Report'!$I$22*'[2]NonRes - Report'!$E$10),AG23/'[2]NonRes - Report'!$I$22*'[2]NonRes - Report'!$E$10)))))))</f>
        <v>40.799999999999997</v>
      </c>
      <c r="AT23" s="40">
        <f>IF(AND($B23="3/4-inch",DN23&gt;'[2]NonRes - Report'!$G$10),('[2]NonRes - Report'!$G$10/'[2]NonRes - Report'!$I$22*'[2]NonRes - Report'!$E$10),IF(AND($B23="1-inch",DN23&gt;'[2]NonRes - Report'!$I$10),('[2]NonRes - Report'!$I$10/'[2]NonRes - Report'!$I$22*'[2]NonRes - Report'!$E$10),IF(AND($B23="1 1/2-inch",DN23&gt;'[2]NonRes - Report'!$J$10),('[2]NonRes - Report'!$J$10/'[2]NonRes - Report'!$I$22*'[2]NonRes - Report'!$E$10),IF(AND($B23="2-inch",DN23&gt;'[2]NonRes - Report'!$K$10),('[2]NonRes - Report'!$K$10/'[2]NonRes - Report'!$I$22*'[2]NonRes - Report'!$E$10),IF(AND($B23="3-inch",DN23&gt;'[2]NonRes - Report'!$L$10),('[2]NonRes - Report'!$L$10/'[2]NonRes - Report'!$I$22*'[2]NonRes - Report'!$E$10),IF(AND($B23="4-inch",DN23&gt;'[2]NonRes - Report'!$M$10),('[2]NonRes - Report'!$M$10/'[2]NonRes - Report'!$I$22*'[2]NonRes - Report'!$E$10),IF(AND($B23="6-inch",DN23&gt;'[2]NonRes - Report'!$N$10),('[2]NonRes - Report'!$N$10/'[2]NonRes - Report'!$I$22*'[2]NonRes - Report'!$E$10),AH23/'[2]NonRes - Report'!$I$22*'[2]NonRes - Report'!$E$10)))))))</f>
        <v>53.55</v>
      </c>
      <c r="AU23" s="40">
        <f>IF(AND($B23="3/4-inch",DO23&gt;'[2]NonRes - Report'!$G$10),('[2]NonRes - Report'!$G$10/'[2]NonRes - Report'!$I$22*'[2]NonRes - Report'!$E$10),IF(AND($B23="1-inch",DO23&gt;'[2]NonRes - Report'!$I$10),('[2]NonRes - Report'!$I$10/'[2]NonRes - Report'!$I$22*'[2]NonRes - Report'!$E$10),IF(AND($B23="1 1/2-inch",DO23&gt;'[2]NonRes - Report'!$J$10),('[2]NonRes - Report'!$J$10/'[2]NonRes - Report'!$I$22*'[2]NonRes - Report'!$E$10),IF(AND($B23="2-inch",DO23&gt;'[2]NonRes - Report'!$K$10),('[2]NonRes - Report'!$K$10/'[2]NonRes - Report'!$I$22*'[2]NonRes - Report'!$E$10),IF(AND($B23="3-inch",DO23&gt;'[2]NonRes - Report'!$L$10),('[2]NonRes - Report'!$L$10/'[2]NonRes - Report'!$I$22*'[2]NonRes - Report'!$E$10),IF(AND($B23="4-inch",DO23&gt;'[2]NonRes - Report'!$M$10),('[2]NonRes - Report'!$M$10/'[2]NonRes - Report'!$I$22*'[2]NonRes - Report'!$E$10),IF(AND($B23="6-inch",DO23&gt;'[2]NonRes - Report'!$N$10),('[2]NonRes - Report'!$N$10/'[2]NonRes - Report'!$I$22*'[2]NonRes - Report'!$E$10),AI23/'[2]NonRes - Report'!$I$22*'[2]NonRes - Report'!$E$10)))))))</f>
        <v>76.5</v>
      </c>
      <c r="AV23" s="40">
        <f>IF(AND($B23="3/4-inch",DP23&gt;'[2]NonRes - Report'!$G$10),('[2]NonRes - Report'!$G$10/'[2]NonRes - Report'!$I$22*'[2]NonRes - Report'!$E$10),IF(AND($B23="1-inch",DP23&gt;'[2]NonRes - Report'!$I$10),('[2]NonRes - Report'!$I$10/'[2]NonRes - Report'!$I$22*'[2]NonRes - Report'!$E$10),IF(AND($B23="1 1/2-inch",DP23&gt;'[2]NonRes - Report'!$J$10),('[2]NonRes - Report'!$J$10/'[2]NonRes - Report'!$I$22*'[2]NonRes - Report'!$E$10),IF(AND($B23="2-inch",DP23&gt;'[2]NonRes - Report'!$K$10),('[2]NonRes - Report'!$K$10/'[2]NonRes - Report'!$I$22*'[2]NonRes - Report'!$E$10),IF(AND($B23="3-inch",DP23&gt;'[2]NonRes - Report'!$L$10),('[2]NonRes - Report'!$L$10/'[2]NonRes - Report'!$I$22*'[2]NonRes - Report'!$E$10),IF(AND($B23="4-inch",DP23&gt;'[2]NonRes - Report'!$M$10),('[2]NonRes - Report'!$M$10/'[2]NonRes - Report'!$I$22*'[2]NonRes - Report'!$E$10),IF(AND($B23="6-inch",DP23&gt;'[2]NonRes - Report'!$N$10),('[2]NonRes - Report'!$N$10/'[2]NonRes - Report'!$I$22*'[2]NonRes - Report'!$E$10),AJ23/'[2]NonRes - Report'!$I$22*'[2]NonRes - Report'!$E$10)))))))</f>
        <v>76.5</v>
      </c>
      <c r="AW23" s="40">
        <f>IF(AND($B23="3/4-inch",DQ23&gt;'[2]NonRes - Report'!$G$10),('[2]NonRes - Report'!$G$10/'[2]NonRes - Report'!$I$22*'[2]NonRes - Report'!$E$10),IF(AND($B23="1-inch",DQ23&gt;'[2]NonRes - Report'!$I$10),('[2]NonRes - Report'!$I$10/'[2]NonRes - Report'!$I$22*'[2]NonRes - Report'!$E$10),IF(AND($B23="1 1/2-inch",DQ23&gt;'[2]NonRes - Report'!$J$10),('[2]NonRes - Report'!$J$10/'[2]NonRes - Report'!$I$22*'[2]NonRes - Report'!$E$10),IF(AND($B23="2-inch",DQ23&gt;'[2]NonRes - Report'!$K$10),('[2]NonRes - Report'!$K$10/'[2]NonRes - Report'!$I$22*'[2]NonRes - Report'!$E$10),IF(AND($B23="3-inch",DQ23&gt;'[2]NonRes - Report'!$L$10),('[2]NonRes - Report'!$L$10/'[2]NonRes - Report'!$I$22*'[2]NonRes - Report'!$E$10),IF(AND($B23="4-inch",DQ23&gt;'[2]NonRes - Report'!$M$10),('[2]NonRes - Report'!$M$10/'[2]NonRes - Report'!$I$22*'[2]NonRes - Report'!$E$10),IF(AND($B23="6-inch",DQ23&gt;'[2]NonRes - Report'!$N$10),('[2]NonRes - Report'!$N$10/'[2]NonRes - Report'!$I$22*'[2]NonRes - Report'!$E$10),AK23/'[2]NonRes - Report'!$I$22*'[2]NonRes - Report'!$E$10)))))))</f>
        <v>76.5</v>
      </c>
      <c r="AX23" s="40">
        <f>IF(AND($B23="3/4-inch",DR23&gt;'[2]NonRes - Report'!$G$10),('[2]NonRes - Report'!$G$10/'[2]NonRes - Report'!$I$22*'[2]NonRes - Report'!$E$10),IF(AND($B23="1-inch",DR23&gt;'[2]NonRes - Report'!$I$10),('[2]NonRes - Report'!$I$10/'[2]NonRes - Report'!$I$22*'[2]NonRes - Report'!$E$10),IF(AND($B23="1 1/2-inch",DR23&gt;'[2]NonRes - Report'!$J$10),('[2]NonRes - Report'!$J$10/'[2]NonRes - Report'!$I$22*'[2]NonRes - Report'!$E$10),IF(AND($B23="2-inch",DR23&gt;'[2]NonRes - Report'!$K$10),('[2]NonRes - Report'!$K$10/'[2]NonRes - Report'!$I$22*'[2]NonRes - Report'!$E$10),IF(AND($B23="3-inch",DR23&gt;'[2]NonRes - Report'!$L$10),('[2]NonRes - Report'!$L$10/'[2]NonRes - Report'!$I$22*'[2]NonRes - Report'!$E$10),IF(AND($B23="4-inch",DR23&gt;'[2]NonRes - Report'!$M$10),('[2]NonRes - Report'!$M$10/'[2]NonRes - Report'!$I$22*'[2]NonRes - Report'!$E$10),IF(AND($B23="6-inch",DR23&gt;'[2]NonRes - Report'!$N$10),('[2]NonRes - Report'!$N$10/'[2]NonRes - Report'!$I$22*'[2]NonRes - Report'!$E$10),AL23/'[2]NonRes - Report'!$I$22*'[2]NonRes - Report'!$E$10)))))))</f>
        <v>76.5</v>
      </c>
      <c r="AY23" s="40">
        <f>IF(AND($B23="3/4-inch",DS23&gt;'[2]NonRes - Report'!$G$10),('[2]NonRes - Report'!$G$10/'[2]NonRes - Report'!$I$22*'[2]NonRes - Report'!$E$10),IF(AND($B23="1-inch",DS23&gt;'[2]NonRes - Report'!$I$10),('[2]NonRes - Report'!$I$10/'[2]NonRes - Report'!$I$22*'[2]NonRes - Report'!$E$10),IF(AND($B23="1 1/2-inch",DS23&gt;'[2]NonRes - Report'!$J$10),('[2]NonRes - Report'!$J$10/'[2]NonRes - Report'!$I$22*'[2]NonRes - Report'!$E$10),IF(AND($B23="2-inch",DS23&gt;'[2]NonRes - Report'!$K$10),('[2]NonRes - Report'!$K$10/'[2]NonRes - Report'!$I$22*'[2]NonRes - Report'!$E$10),IF(AND($B23="3-inch",DS23&gt;'[2]NonRes - Report'!$L$10),('[2]NonRes - Report'!$L$10/'[2]NonRes - Report'!$I$22*'[2]NonRes - Report'!$E$10),IF(AND($B23="4-inch",DS23&gt;'[2]NonRes - Report'!$M$10),('[2]NonRes - Report'!$M$10/'[2]NonRes - Report'!$I$22*'[2]NonRes - Report'!$E$10),IF(AND($B23="6-inch",DS23&gt;'[2]NonRes - Report'!$N$10),('[2]NonRes - Report'!$N$10/'[2]NonRes - Report'!$I$22*'[2]NonRes - Report'!$E$10),AM23/'[2]NonRes - Report'!$I$22*'[2]NonRes - Report'!$E$10)))))))</f>
        <v>76.5</v>
      </c>
      <c r="AZ23" s="40">
        <f>IF(AND($B23="3/4-inch",DT23&gt;'[2]NonRes - Report'!$G$10),('[2]NonRes - Report'!$G$10/'[2]NonRes - Report'!$I$22*'[2]NonRes - Report'!$E$10),IF(AND($B23="1-inch",DT23&gt;'[2]NonRes - Report'!$I$10),('[2]NonRes - Report'!$I$10/'[2]NonRes - Report'!$I$22*'[2]NonRes - Report'!$E$10),IF(AND($B23="1 1/2-inch",DT23&gt;'[2]NonRes - Report'!$J$10),('[2]NonRes - Report'!$J$10/'[2]NonRes - Report'!$I$22*'[2]NonRes - Report'!$E$10),IF(AND($B23="2-inch",DT23&gt;'[2]NonRes - Report'!$K$10),('[2]NonRes - Report'!$K$10/'[2]NonRes - Report'!$I$22*'[2]NonRes - Report'!$E$10),IF(AND($B23="3-inch",DT23&gt;'[2]NonRes - Report'!$L$10),('[2]NonRes - Report'!$L$10/'[2]NonRes - Report'!$I$22*'[2]NonRes - Report'!$E$10),IF(AND($B23="4-inch",DT23&gt;'[2]NonRes - Report'!$M$10),('[2]NonRes - Report'!$M$10/'[2]NonRes - Report'!$I$22*'[2]NonRes - Report'!$E$10),IF(AND($B23="6-inch",DT23&gt;'[2]NonRes - Report'!$N$10),('[2]NonRes - Report'!$N$10/'[2]NonRes - Report'!$I$22*'[2]NonRes - Report'!$E$10),AN23/'[2]NonRes - Report'!$I$22*'[2]NonRes - Report'!$E$10)))))))</f>
        <v>52.699999999999996</v>
      </c>
      <c r="BA23" s="41">
        <f>IF(AND($B23="3/4-inch",DU23&gt;'[2]NonRes - Report'!$G$10),('[2]NonRes - Report'!$G$10/'[2]NonRes - Report'!$I$22*'[2]NonRes - Report'!$E$10),IF(AND($B23="1-inch",DU23&gt;'[2]NonRes - Report'!$I$10),('[2]NonRes - Report'!$I$10/'[2]NonRes - Report'!$I$22*'[2]NonRes - Report'!$E$10),IF(AND($B23="1 1/2-inch",DU23&gt;'[2]NonRes - Report'!$J$10),('[2]NonRes - Report'!$J$10/'[2]NonRes - Report'!$I$22*'[2]NonRes - Report'!$E$10),IF(AND($B23="2-inch",DU23&gt;'[2]NonRes - Report'!$K$10),('[2]NonRes - Report'!$K$10/'[2]NonRes - Report'!$I$22*'[2]NonRes - Report'!$E$10),IF(AND($B23="3-inch",DU23&gt;'[2]NonRes - Report'!$L$10),('[2]NonRes - Report'!$L$10/'[2]NonRes - Report'!$I$22*'[2]NonRes - Report'!$E$10),IF(AND($B23="4-inch",DU23&gt;'[2]NonRes - Report'!$M$10),('[2]NonRes - Report'!$M$10/'[2]NonRes - Report'!$I$22*'[2]NonRes - Report'!$E$10),IF(AND($B23="6-inch",DU23&gt;'[2]NonRes - Report'!$N$10),('[2]NonRes - Report'!$N$10/'[2]NonRes - Report'!$I$22*'[2]NonRes - Report'!$E$10),AO23/'[2]NonRes - Report'!$I$22*'[2]NonRes - Report'!$E$10)))))))</f>
        <v>39.1</v>
      </c>
      <c r="BB23" s="38">
        <f>IF(AND($B23="3/4-inch",DJ23&gt;'[2]NonRes - Report'!$G$12),('[2]NonRes - Report'!$G$12-'[2]NonRes - Report'!$G$10),IF(AND($B23="3/4-inch",ABS(DJ23)&gt;'[2]NonRes - Report'!$G$12),-('[2]NonRes - Report'!$G$12-'[2]NonRes - Report'!$G$10),IF(AND($B23="1-inch",DJ23&gt;'[2]NonRes - Report'!$I$12),('[2]NonRes - Report'!$I$12-'[2]NonRes - Report'!$I$10),IF(AND($B23="1-inch",ABS(DJ23)&gt;'[2]NonRes - Report'!$I$12),-('[2]NonRes - Report'!$I$12-'[2]NonRes - Report'!$I$10),IF(AND($B23="1 1/2-inch",DJ23&gt;'[2]NonRes - Report'!$J$12),('[2]NonRes - Report'!$J$12-'[2]NonRes - Report'!$J$10),IF(AND($B23="1 1/2-inch",ABS(DJ23)&gt;'[2]NonRes - Report'!$J$12),-('[2]NonRes - Report'!$J$12-'[2]NonRes - Report'!$J$10),IF(AND($B23="2-inch",DJ23&gt;'[2]NonRes - Report'!$K$12),('[2]NonRes - Report'!$K$12-'[2]NonRes - Report'!$K$10),IF(AND($B23="2-inch",ABS(DJ23)&gt;'[2]NonRes - Report'!$K$12),-('[2]NonRes - Report'!$K$12-'[2]NonRes - Report'!$K$10),IF(AND($B23="3-inch",DJ23&gt;'[2]NonRes - Report'!$L$12),('[2]NonRes - Report'!$L$12-'[2]NonRes - Report'!$L$10),IF(AND($B23="3-inch",ABS(DJ23)&gt;'[2]NonRes - Report'!$L$12),-('[2]NonRes - Report'!$L$12-'[2]NonRes - Report'!$L$10),IF(AND($B23="4-inch",DJ23&gt;'[2]NonRes - Report'!$M$12),('[2]NonRes - Report'!$M$12-'[2]NonRes - Report'!$M$10),IF(AND($B23="4-inch",ABS(DJ23)&gt;'[2]NonRes - Report'!$M$12),-('[2]NonRes - Report'!$M$12-'[2]NonRes - Report'!$M$10),IF(AND($B23="6-inch",DJ23&gt;'[2]NonRes - Report'!$N$12),('[2]NonRes - Report'!$N$12-'[2]NonRes - Report'!$N$10),IF(AND($B23="6-inch",ABS(DJ23)&gt;'[2]NonRes - Report'!$N$12),-('[2]NonRes - Report'!$N$12-'[2]NonRes - Report'!$N$10),IF(DJ23&lt;0,(+DJ23+AD23),(+DJ23-AD23))))))))))))))))</f>
        <v>0</v>
      </c>
      <c r="BC23" s="38">
        <f>IF(AND($B23="3/4-inch",DK23&gt;'[2]NonRes - Report'!$G$12),('[2]NonRes - Report'!$G$12-'[2]NonRes - Report'!$G$10),IF(AND($B23="3/4-inch",ABS(DK23)&gt;'[2]NonRes - Report'!$G$12),-('[2]NonRes - Report'!$G$12-'[2]NonRes - Report'!$G$10),IF(AND($B23="1-inch",DK23&gt;'[2]NonRes - Report'!$I$12),('[2]NonRes - Report'!$I$12-'[2]NonRes - Report'!$I$10),IF(AND($B23="1-inch",ABS(DK23)&gt;'[2]NonRes - Report'!$I$12),-('[2]NonRes - Report'!$I$12-'[2]NonRes - Report'!$I$10),IF(AND($B23="1 1/2-inch",DK23&gt;'[2]NonRes - Report'!$J$12),('[2]NonRes - Report'!$J$12-'[2]NonRes - Report'!$J$10),IF(AND($B23="1 1/2-inch",ABS(DK23)&gt;'[2]NonRes - Report'!$J$12),-('[2]NonRes - Report'!$J$12-'[2]NonRes - Report'!$J$10),IF(AND($B23="2-inch",DK23&gt;'[2]NonRes - Report'!$K$12),('[2]NonRes - Report'!$K$12-'[2]NonRes - Report'!$K$10),IF(AND($B23="2-inch",ABS(DK23)&gt;'[2]NonRes - Report'!$K$12),-('[2]NonRes - Report'!$K$12-'[2]NonRes - Report'!$K$10),IF(AND($B23="3-inch",DK23&gt;'[2]NonRes - Report'!$L$12),('[2]NonRes - Report'!$L$12-'[2]NonRes - Report'!$L$10),IF(AND($B23="3-inch",ABS(DK23)&gt;'[2]NonRes - Report'!$L$12),-('[2]NonRes - Report'!$L$12-'[2]NonRes - Report'!$L$10),IF(AND($B23="4-inch",DK23&gt;'[2]NonRes - Report'!$M$12),('[2]NonRes - Report'!$M$12-'[2]NonRes - Report'!$M$10),IF(AND($B23="4-inch",ABS(DK23)&gt;'[2]NonRes - Report'!$M$12),-('[2]NonRes - Report'!$M$12-'[2]NonRes - Report'!$M$10),IF(AND($B23="6-inch",DK23&gt;'[2]NonRes - Report'!$N$12),('[2]NonRes - Report'!$N$12-'[2]NonRes - Report'!$N$10),IF(AND($B23="6-inch",ABS(DK23)&gt;'[2]NonRes - Report'!$N$12),-('[2]NonRes - Report'!$N$12-'[2]NonRes - Report'!$N$10),IF(DK23&lt;0,(+DK23+AE23),(+DK23-AE23))))))))))))))))</f>
        <v>0</v>
      </c>
      <c r="BD23" s="38">
        <f>IF(AND($B23="3/4-inch",DL23&gt;'[2]NonRes - Report'!$G$12),('[2]NonRes - Report'!$G$12-'[2]NonRes - Report'!$G$10),IF(AND($B23="3/4-inch",ABS(DL23)&gt;'[2]NonRes - Report'!$G$12),-('[2]NonRes - Report'!$G$12-'[2]NonRes - Report'!$G$10),IF(AND($B23="1-inch",DL23&gt;'[2]NonRes - Report'!$I$12),('[2]NonRes - Report'!$I$12-'[2]NonRes - Report'!$I$10),IF(AND($B23="1-inch",ABS(DL23)&gt;'[2]NonRes - Report'!$I$12),-('[2]NonRes - Report'!$I$12-'[2]NonRes - Report'!$I$10),IF(AND($B23="1 1/2-inch",DL23&gt;'[2]NonRes - Report'!$J$12),('[2]NonRes - Report'!$J$12-'[2]NonRes - Report'!$J$10),IF(AND($B23="1 1/2-inch",ABS(DL23)&gt;'[2]NonRes - Report'!$J$12),-('[2]NonRes - Report'!$J$12-'[2]NonRes - Report'!$J$10),IF(AND($B23="2-inch",DL23&gt;'[2]NonRes - Report'!$K$12),('[2]NonRes - Report'!$K$12-'[2]NonRes - Report'!$K$10),IF(AND($B23="2-inch",ABS(DL23)&gt;'[2]NonRes - Report'!$K$12),-('[2]NonRes - Report'!$K$12-'[2]NonRes - Report'!$K$10),IF(AND($B23="3-inch",DL23&gt;'[2]NonRes - Report'!$L$12),('[2]NonRes - Report'!$L$12-'[2]NonRes - Report'!$L$10),IF(AND($B23="3-inch",ABS(DL23)&gt;'[2]NonRes - Report'!$L$12),-('[2]NonRes - Report'!$L$12-'[2]NonRes - Report'!$L$10),IF(AND($B23="4-inch",DL23&gt;'[2]NonRes - Report'!$M$12),('[2]NonRes - Report'!$M$12-'[2]NonRes - Report'!$M$10),IF(AND($B23="4-inch",ABS(DL23)&gt;'[2]NonRes - Report'!$M$12),-('[2]NonRes - Report'!$M$12-'[2]NonRes - Report'!$M$10),IF(AND($B23="6-inch",DL23&gt;'[2]NonRes - Report'!$N$12),('[2]NonRes - Report'!$N$12-'[2]NonRes - Report'!$N$10),IF(AND($B23="6-inch",ABS(DL23)&gt;'[2]NonRes - Report'!$N$12),-('[2]NonRes - Report'!$N$12-'[2]NonRes - Report'!$N$10),IF(DL23&lt;0,(+DL23+AF23),(+DL23-AF23))))))))))))))))</f>
        <v>0</v>
      </c>
      <c r="BE23" s="38">
        <f>IF(AND($B23="3/4-inch",DM23&gt;'[2]NonRes - Report'!$G$12),('[2]NonRes - Report'!$G$12-'[2]NonRes - Report'!$G$10),IF(AND($B23="3/4-inch",ABS(DM23)&gt;'[2]NonRes - Report'!$G$12),-('[2]NonRes - Report'!$G$12-'[2]NonRes - Report'!$G$10),IF(AND($B23="1-inch",DM23&gt;'[2]NonRes - Report'!$I$12),('[2]NonRes - Report'!$I$12-'[2]NonRes - Report'!$I$10),IF(AND($B23="1-inch",ABS(DM23)&gt;'[2]NonRes - Report'!$I$12),-('[2]NonRes - Report'!$I$12-'[2]NonRes - Report'!$I$10),IF(AND($B23="1 1/2-inch",DM23&gt;'[2]NonRes - Report'!$J$12),('[2]NonRes - Report'!$J$12-'[2]NonRes - Report'!$J$10),IF(AND($B23="1 1/2-inch",ABS(DM23)&gt;'[2]NonRes - Report'!$J$12),-('[2]NonRes - Report'!$J$12-'[2]NonRes - Report'!$J$10),IF(AND($B23="2-inch",DM23&gt;'[2]NonRes - Report'!$K$12),('[2]NonRes - Report'!$K$12-'[2]NonRes - Report'!$K$10),IF(AND($B23="2-inch",ABS(DM23)&gt;'[2]NonRes - Report'!$K$12),-('[2]NonRes - Report'!$K$12-'[2]NonRes - Report'!$K$10),IF(AND($B23="3-inch",DM23&gt;'[2]NonRes - Report'!$L$12),('[2]NonRes - Report'!$L$12-'[2]NonRes - Report'!$L$10),IF(AND($B23="3-inch",ABS(DM23)&gt;'[2]NonRes - Report'!$L$12),-('[2]NonRes - Report'!$L$12-'[2]NonRes - Report'!$L$10),IF(AND($B23="4-inch",DM23&gt;'[2]NonRes - Report'!$M$12),('[2]NonRes - Report'!$M$12-'[2]NonRes - Report'!$M$10),IF(AND($B23="4-inch",ABS(DM23)&gt;'[2]NonRes - Report'!$M$12),-('[2]NonRes - Report'!$M$12-'[2]NonRes - Report'!$M$10),IF(AND($B23="6-inch",DM23&gt;'[2]NonRes - Report'!$N$12),('[2]NonRes - Report'!$N$12-'[2]NonRes - Report'!$N$10),IF(AND($B23="6-inch",ABS(DM23)&gt;'[2]NonRes - Report'!$N$12),-('[2]NonRes - Report'!$N$12-'[2]NonRes - Report'!$N$10),IF(DM23&lt;0,(+DM23+AG23),(+DM23-AG23))))))))))))))))</f>
        <v>0</v>
      </c>
      <c r="BF23" s="38">
        <f>IF(AND($B23="3/4-inch",DN23&gt;'[2]NonRes - Report'!$G$12),('[2]NonRes - Report'!$G$12-'[2]NonRes - Report'!$G$10),IF(AND($B23="3/4-inch",ABS(DN23)&gt;'[2]NonRes - Report'!$G$12),-('[2]NonRes - Report'!$G$12-'[2]NonRes - Report'!$G$10),IF(AND($B23="1-inch",DN23&gt;'[2]NonRes - Report'!$I$12),('[2]NonRes - Report'!$I$12-'[2]NonRes - Report'!$I$10),IF(AND($B23="1-inch",ABS(DN23)&gt;'[2]NonRes - Report'!$I$12),-('[2]NonRes - Report'!$I$12-'[2]NonRes - Report'!$I$10),IF(AND($B23="1 1/2-inch",DN23&gt;'[2]NonRes - Report'!$J$12),('[2]NonRes - Report'!$J$12-'[2]NonRes - Report'!$J$10),IF(AND($B23="1 1/2-inch",ABS(DN23)&gt;'[2]NonRes - Report'!$J$12),-('[2]NonRes - Report'!$J$12-'[2]NonRes - Report'!$J$10),IF(AND($B23="2-inch",DN23&gt;'[2]NonRes - Report'!$K$12),('[2]NonRes - Report'!$K$12-'[2]NonRes - Report'!$K$10),IF(AND($B23="2-inch",ABS(DN23)&gt;'[2]NonRes - Report'!$K$12),-('[2]NonRes - Report'!$K$12-'[2]NonRes - Report'!$K$10),IF(AND($B23="3-inch",DN23&gt;'[2]NonRes - Report'!$L$12),('[2]NonRes - Report'!$L$12-'[2]NonRes - Report'!$L$10),IF(AND($B23="3-inch",ABS(DN23)&gt;'[2]NonRes - Report'!$L$12),-('[2]NonRes - Report'!$L$12-'[2]NonRes - Report'!$L$10),IF(AND($B23="4-inch",DN23&gt;'[2]NonRes - Report'!$M$12),('[2]NonRes - Report'!$M$12-'[2]NonRes - Report'!$M$10),IF(AND($B23="4-inch",ABS(DN23)&gt;'[2]NonRes - Report'!$M$12),-('[2]NonRes - Report'!$M$12-'[2]NonRes - Report'!$M$10),IF(AND($B23="6-inch",DN23&gt;'[2]NonRes - Report'!$N$12),('[2]NonRes - Report'!$N$12-'[2]NonRes - Report'!$N$10),IF(AND($B23="6-inch",ABS(DN23)&gt;'[2]NonRes - Report'!$N$12),-('[2]NonRes - Report'!$N$12-'[2]NonRes - Report'!$N$10),IF(DN23&lt;0,(+DN23+AH23),(+DN23-AH23))))))))))))))))</f>
        <v>0</v>
      </c>
      <c r="BG23" s="38">
        <f>IF(AND($B23="3/4-inch",DO23&gt;'[2]NonRes - Report'!$G$12),('[2]NonRes - Report'!$G$12-'[2]NonRes - Report'!$G$10),IF(AND($B23="3/4-inch",ABS(DO23)&gt;'[2]NonRes - Report'!$G$12),-('[2]NonRes - Report'!$G$12-'[2]NonRes - Report'!$G$10),IF(AND($B23="1-inch",DO23&gt;'[2]NonRes - Report'!$I$12),('[2]NonRes - Report'!$I$12-'[2]NonRes - Report'!$I$10),IF(AND($B23="1-inch",ABS(DO23)&gt;'[2]NonRes - Report'!$I$12),-('[2]NonRes - Report'!$I$12-'[2]NonRes - Report'!$I$10),IF(AND($B23="1 1/2-inch",DO23&gt;'[2]NonRes - Report'!$J$12),('[2]NonRes - Report'!$J$12-'[2]NonRes - Report'!$J$10),IF(AND($B23="1 1/2-inch",ABS(DO23)&gt;'[2]NonRes - Report'!$J$12),-('[2]NonRes - Report'!$J$12-'[2]NonRes - Report'!$J$10),IF(AND($B23="2-inch",DO23&gt;'[2]NonRes - Report'!$K$12),('[2]NonRes - Report'!$K$12-'[2]NonRes - Report'!$K$10),IF(AND($B23="2-inch",ABS(DO23)&gt;'[2]NonRes - Report'!$K$12),-('[2]NonRes - Report'!$K$12-'[2]NonRes - Report'!$K$10),IF(AND($B23="3-inch",DO23&gt;'[2]NonRes - Report'!$L$12),('[2]NonRes - Report'!$L$12-'[2]NonRes - Report'!$L$10),IF(AND($B23="3-inch",ABS(DO23)&gt;'[2]NonRes - Report'!$L$12),-('[2]NonRes - Report'!$L$12-'[2]NonRes - Report'!$L$10),IF(AND($B23="4-inch",DO23&gt;'[2]NonRes - Report'!$M$12),('[2]NonRes - Report'!$M$12-'[2]NonRes - Report'!$M$10),IF(AND($B23="4-inch",ABS(DO23)&gt;'[2]NonRes - Report'!$M$12),-('[2]NonRes - Report'!$M$12-'[2]NonRes - Report'!$M$10),IF(AND($B23="6-inch",DO23&gt;'[2]NonRes - Report'!$N$12),('[2]NonRes - Report'!$N$12-'[2]NonRes - Report'!$N$10),IF(AND($B23="6-inch",ABS(DO23)&gt;'[2]NonRes - Report'!$N$12),-('[2]NonRes - Report'!$N$12-'[2]NonRes - Report'!$N$10),IF(DO23&lt;0,(+DO23+AI23),(+DO23-AI23))))))))))))))))</f>
        <v>30900</v>
      </c>
      <c r="BH23" s="38">
        <f>IF(AND($B23="3/4-inch",DP23&gt;'[2]NonRes - Report'!$G$12),('[2]NonRes - Report'!$G$12-'[2]NonRes - Report'!$G$10),IF(AND($B23="3/4-inch",ABS(DP23)&gt;'[2]NonRes - Report'!$G$12),-('[2]NonRes - Report'!$G$12-'[2]NonRes - Report'!$G$10),IF(AND($B23="1-inch",DP23&gt;'[2]NonRes - Report'!$I$12),('[2]NonRes - Report'!$I$12-'[2]NonRes - Report'!$I$10),IF(AND($B23="1-inch",ABS(DP23)&gt;'[2]NonRes - Report'!$I$12),-('[2]NonRes - Report'!$I$12-'[2]NonRes - Report'!$I$10),IF(AND($B23="1 1/2-inch",DP23&gt;'[2]NonRes - Report'!$J$12),('[2]NonRes - Report'!$J$12-'[2]NonRes - Report'!$J$10),IF(AND($B23="1 1/2-inch",ABS(DP23)&gt;'[2]NonRes - Report'!$J$12),-('[2]NonRes - Report'!$J$12-'[2]NonRes - Report'!$J$10),IF(AND($B23="2-inch",DP23&gt;'[2]NonRes - Report'!$K$12),('[2]NonRes - Report'!$K$12-'[2]NonRes - Report'!$K$10),IF(AND($B23="2-inch",ABS(DP23)&gt;'[2]NonRes - Report'!$K$12),-('[2]NonRes - Report'!$K$12-'[2]NonRes - Report'!$K$10),IF(AND($B23="3-inch",DP23&gt;'[2]NonRes - Report'!$L$12),('[2]NonRes - Report'!$L$12-'[2]NonRes - Report'!$L$10),IF(AND($B23="3-inch",ABS(DP23)&gt;'[2]NonRes - Report'!$L$12),-('[2]NonRes - Report'!$L$12-'[2]NonRes - Report'!$L$10),IF(AND($B23="4-inch",DP23&gt;'[2]NonRes - Report'!$M$12),('[2]NonRes - Report'!$M$12-'[2]NonRes - Report'!$M$10),IF(AND($B23="4-inch",ABS(DP23)&gt;'[2]NonRes - Report'!$M$12),-('[2]NonRes - Report'!$M$12-'[2]NonRes - Report'!$M$10),IF(AND($B23="6-inch",DP23&gt;'[2]NonRes - Report'!$N$12),('[2]NonRes - Report'!$N$12-'[2]NonRes - Report'!$N$10),IF(AND($B23="6-inch",ABS(DP23)&gt;'[2]NonRes - Report'!$N$12),-('[2]NonRes - Report'!$N$12-'[2]NonRes - Report'!$N$10),IF(DP23&lt;0,(+DP23+AJ23),(+DP23-AJ23))))))))))))))))</f>
        <v>36000</v>
      </c>
      <c r="BI23" s="38">
        <f>IF(AND($B23="3/4-inch",DQ23&gt;'[2]NonRes - Report'!$G$12),('[2]NonRes - Report'!$G$12-'[2]NonRes - Report'!$G$10),IF(AND($B23="3/4-inch",ABS(DQ23)&gt;'[2]NonRes - Report'!$G$12),-('[2]NonRes - Report'!$G$12-'[2]NonRes - Report'!$G$10),IF(AND($B23="1-inch",DQ23&gt;'[2]NonRes - Report'!$I$12),('[2]NonRes - Report'!$I$12-'[2]NonRes - Report'!$I$10),IF(AND($B23="1-inch",ABS(DQ23)&gt;'[2]NonRes - Report'!$I$12),-('[2]NonRes - Report'!$I$12-'[2]NonRes - Report'!$I$10),IF(AND($B23="1 1/2-inch",DQ23&gt;'[2]NonRes - Report'!$J$12),('[2]NonRes - Report'!$J$12-'[2]NonRes - Report'!$J$10),IF(AND($B23="1 1/2-inch",ABS(DQ23)&gt;'[2]NonRes - Report'!$J$12),-('[2]NonRes - Report'!$J$12-'[2]NonRes - Report'!$J$10),IF(AND($B23="2-inch",DQ23&gt;'[2]NonRes - Report'!$K$12),('[2]NonRes - Report'!$K$12-'[2]NonRes - Report'!$K$10),IF(AND($B23="2-inch",ABS(DQ23)&gt;'[2]NonRes - Report'!$K$12),-('[2]NonRes - Report'!$K$12-'[2]NonRes - Report'!$K$10),IF(AND($B23="3-inch",DQ23&gt;'[2]NonRes - Report'!$L$12),('[2]NonRes - Report'!$L$12-'[2]NonRes - Report'!$L$10),IF(AND($B23="3-inch",ABS(DQ23)&gt;'[2]NonRes - Report'!$L$12),-('[2]NonRes - Report'!$L$12-'[2]NonRes - Report'!$L$10),IF(AND($B23="4-inch",DQ23&gt;'[2]NonRes - Report'!$M$12),('[2]NonRes - Report'!$M$12-'[2]NonRes - Report'!$M$10),IF(AND($B23="4-inch",ABS(DQ23)&gt;'[2]NonRes - Report'!$M$12),-('[2]NonRes - Report'!$M$12-'[2]NonRes - Report'!$M$10),IF(AND($B23="6-inch",DQ23&gt;'[2]NonRes - Report'!$N$12),('[2]NonRes - Report'!$N$12-'[2]NonRes - Report'!$N$10),IF(AND($B23="6-inch",ABS(DQ23)&gt;'[2]NonRes - Report'!$N$12),-('[2]NonRes - Report'!$N$12-'[2]NonRes - Report'!$N$10),IF(DQ23&lt;0,(+DQ23+AK23),(+DQ23-AK23))))))))))))))))</f>
        <v>36000</v>
      </c>
      <c r="BJ23" s="38">
        <f>IF(AND($B23="3/4-inch",DR23&gt;'[2]NonRes - Report'!$G$12),('[2]NonRes - Report'!$G$12-'[2]NonRes - Report'!$G$10),IF(AND($B23="3/4-inch",ABS(DR23)&gt;'[2]NonRes - Report'!$G$12),-('[2]NonRes - Report'!$G$12-'[2]NonRes - Report'!$G$10),IF(AND($B23="1-inch",DR23&gt;'[2]NonRes - Report'!$I$12),('[2]NonRes - Report'!$I$12-'[2]NonRes - Report'!$I$10),IF(AND($B23="1-inch",ABS(DR23)&gt;'[2]NonRes - Report'!$I$12),-('[2]NonRes - Report'!$I$12-'[2]NonRes - Report'!$I$10),IF(AND($B23="1 1/2-inch",DR23&gt;'[2]NonRes - Report'!$J$12),('[2]NonRes - Report'!$J$12-'[2]NonRes - Report'!$J$10),IF(AND($B23="1 1/2-inch",ABS(DR23)&gt;'[2]NonRes - Report'!$J$12),-('[2]NonRes - Report'!$J$12-'[2]NonRes - Report'!$J$10),IF(AND($B23="2-inch",DR23&gt;'[2]NonRes - Report'!$K$12),('[2]NonRes - Report'!$K$12-'[2]NonRes - Report'!$K$10),IF(AND($B23="2-inch",ABS(DR23)&gt;'[2]NonRes - Report'!$K$12),-('[2]NonRes - Report'!$K$12-'[2]NonRes - Report'!$K$10),IF(AND($B23="3-inch",DR23&gt;'[2]NonRes - Report'!$L$12),('[2]NonRes - Report'!$L$12-'[2]NonRes - Report'!$L$10),IF(AND($B23="3-inch",ABS(DR23)&gt;'[2]NonRes - Report'!$L$12),-('[2]NonRes - Report'!$L$12-'[2]NonRes - Report'!$L$10),IF(AND($B23="4-inch",DR23&gt;'[2]NonRes - Report'!$M$12),('[2]NonRes - Report'!$M$12-'[2]NonRes - Report'!$M$10),IF(AND($B23="4-inch",ABS(DR23)&gt;'[2]NonRes - Report'!$M$12),-('[2]NonRes - Report'!$M$12-'[2]NonRes - Report'!$M$10),IF(AND($B23="6-inch",DR23&gt;'[2]NonRes - Report'!$N$12),('[2]NonRes - Report'!$N$12-'[2]NonRes - Report'!$N$10),IF(AND($B23="6-inch",ABS(DR23)&gt;'[2]NonRes - Report'!$N$12),-('[2]NonRes - Report'!$N$12-'[2]NonRes - Report'!$N$10),IF(DR23&lt;0,(+DR23+AL23),(+DR23-AL23))))))))))))))))</f>
        <v>36000</v>
      </c>
      <c r="BK23" s="38">
        <f>IF(AND($B23="3/4-inch",DS23&gt;'[2]NonRes - Report'!$G$12),('[2]NonRes - Report'!$G$12-'[2]NonRes - Report'!$G$10),IF(AND($B23="3/4-inch",ABS(DS23)&gt;'[2]NonRes - Report'!$G$12),-('[2]NonRes - Report'!$G$12-'[2]NonRes - Report'!$G$10),IF(AND($B23="1-inch",DS23&gt;'[2]NonRes - Report'!$I$12),('[2]NonRes - Report'!$I$12-'[2]NonRes - Report'!$I$10),IF(AND($B23="1-inch",ABS(DS23)&gt;'[2]NonRes - Report'!$I$12),-('[2]NonRes - Report'!$I$12-'[2]NonRes - Report'!$I$10),IF(AND($B23="1 1/2-inch",DS23&gt;'[2]NonRes - Report'!$J$12),('[2]NonRes - Report'!$J$12-'[2]NonRes - Report'!$J$10),IF(AND($B23="1 1/2-inch",ABS(DS23)&gt;'[2]NonRes - Report'!$J$12),-('[2]NonRes - Report'!$J$12-'[2]NonRes - Report'!$J$10),IF(AND($B23="2-inch",DS23&gt;'[2]NonRes - Report'!$K$12),('[2]NonRes - Report'!$K$12-'[2]NonRes - Report'!$K$10),IF(AND($B23="2-inch",ABS(DS23)&gt;'[2]NonRes - Report'!$K$12),-('[2]NonRes - Report'!$K$12-'[2]NonRes - Report'!$K$10),IF(AND($B23="3-inch",DS23&gt;'[2]NonRes - Report'!$L$12),('[2]NonRes - Report'!$L$12-'[2]NonRes - Report'!$L$10),IF(AND($B23="3-inch",ABS(DS23)&gt;'[2]NonRes - Report'!$L$12),-('[2]NonRes - Report'!$L$12-'[2]NonRes - Report'!$L$10),IF(AND($B23="4-inch",DS23&gt;'[2]NonRes - Report'!$M$12),('[2]NonRes - Report'!$M$12-'[2]NonRes - Report'!$M$10),IF(AND($B23="4-inch",ABS(DS23)&gt;'[2]NonRes - Report'!$M$12),-('[2]NonRes - Report'!$M$12-'[2]NonRes - Report'!$M$10),IF(AND($B23="6-inch",DS23&gt;'[2]NonRes - Report'!$N$12),('[2]NonRes - Report'!$N$12-'[2]NonRes - Report'!$N$10),IF(AND($B23="6-inch",ABS(DS23)&gt;'[2]NonRes - Report'!$N$12),-('[2]NonRes - Report'!$N$12-'[2]NonRes - Report'!$N$10),IF(DS23&lt;0,(+DS23+AM23),(+DS23-AM23))))))))))))))))</f>
        <v>36000</v>
      </c>
      <c r="BL23" s="38">
        <f>IF(AND($B23="3/4-inch",DT23&gt;'[2]NonRes - Report'!$G$12),('[2]NonRes - Report'!$G$12-'[2]NonRes - Report'!$G$10),IF(AND($B23="3/4-inch",ABS(DT23)&gt;'[2]NonRes - Report'!$G$12),-('[2]NonRes - Report'!$G$12-'[2]NonRes - Report'!$G$10),IF(AND($B23="1-inch",DT23&gt;'[2]NonRes - Report'!$I$12),('[2]NonRes - Report'!$I$12-'[2]NonRes - Report'!$I$10),IF(AND($B23="1-inch",ABS(DT23)&gt;'[2]NonRes - Report'!$I$12),-('[2]NonRes - Report'!$I$12-'[2]NonRes - Report'!$I$10),IF(AND($B23="1 1/2-inch",DT23&gt;'[2]NonRes - Report'!$J$12),('[2]NonRes - Report'!$J$12-'[2]NonRes - Report'!$J$10),IF(AND($B23="1 1/2-inch",ABS(DT23)&gt;'[2]NonRes - Report'!$J$12),-('[2]NonRes - Report'!$J$12-'[2]NonRes - Report'!$J$10),IF(AND($B23="2-inch",DT23&gt;'[2]NonRes - Report'!$K$12),('[2]NonRes - Report'!$K$12-'[2]NonRes - Report'!$K$10),IF(AND($B23="2-inch",ABS(DT23)&gt;'[2]NonRes - Report'!$K$12),-('[2]NonRes - Report'!$K$12-'[2]NonRes - Report'!$K$10),IF(AND($B23="3-inch",DT23&gt;'[2]NonRes - Report'!$L$12),('[2]NonRes - Report'!$L$12-'[2]NonRes - Report'!$L$10),IF(AND($B23="3-inch",ABS(DT23)&gt;'[2]NonRes - Report'!$L$12),-('[2]NonRes - Report'!$L$12-'[2]NonRes - Report'!$L$10),IF(AND($B23="4-inch",DT23&gt;'[2]NonRes - Report'!$M$12),('[2]NonRes - Report'!$M$12-'[2]NonRes - Report'!$M$10),IF(AND($B23="4-inch",ABS(DT23)&gt;'[2]NonRes - Report'!$M$12),-('[2]NonRes - Report'!$M$12-'[2]NonRes - Report'!$M$10),IF(AND($B23="6-inch",DT23&gt;'[2]NonRes - Report'!$N$12),('[2]NonRes - Report'!$N$12-'[2]NonRes - Report'!$N$10),IF(AND($B23="6-inch",ABS(DT23)&gt;'[2]NonRes - Report'!$N$12),-('[2]NonRes - Report'!$N$12-'[2]NonRes - Report'!$N$10),IF(DT23&lt;0,(+DT23+AN23),(+DT23-AN23))))))))))))))))</f>
        <v>0</v>
      </c>
      <c r="BM23" s="39">
        <f>IF(AND($B23="3/4-inch",DU23&gt;'[2]NonRes - Report'!$G$12),('[2]NonRes - Report'!$G$12-'[2]NonRes - Report'!$G$10),IF(AND($B23="3/4-inch",ABS(DU23)&gt;'[2]NonRes - Report'!$G$12),-('[2]NonRes - Report'!$G$12-'[2]NonRes - Report'!$G$10),IF(AND($B23="1-inch",DU23&gt;'[2]NonRes - Report'!$I$12),('[2]NonRes - Report'!$I$12-'[2]NonRes - Report'!$I$10),IF(AND($B23="1-inch",ABS(DU23)&gt;'[2]NonRes - Report'!$I$12),-('[2]NonRes - Report'!$I$12-'[2]NonRes - Report'!$I$10),IF(AND($B23="1 1/2-inch",DU23&gt;'[2]NonRes - Report'!$J$12),('[2]NonRes - Report'!$J$12-'[2]NonRes - Report'!$J$10),IF(AND($B23="1 1/2-inch",ABS(DU23)&gt;'[2]NonRes - Report'!$J$12),-('[2]NonRes - Report'!$J$12-'[2]NonRes - Report'!$J$10),IF(AND($B23="2-inch",DU23&gt;'[2]NonRes - Report'!$K$12),('[2]NonRes - Report'!$K$12-'[2]NonRes - Report'!$K$10),IF(AND($B23="2-inch",ABS(DU23)&gt;'[2]NonRes - Report'!$K$12),-('[2]NonRes - Report'!$K$12-'[2]NonRes - Report'!$K$10),IF(AND($B23="3-inch",DU23&gt;'[2]NonRes - Report'!$L$12),('[2]NonRes - Report'!$L$12-'[2]NonRes - Report'!$L$10),IF(AND($B23="3-inch",ABS(DU23)&gt;'[2]NonRes - Report'!$L$12),-('[2]NonRes - Report'!$L$12-'[2]NonRes - Report'!$L$10),IF(AND($B23="4-inch",DU23&gt;'[2]NonRes - Report'!$M$12),('[2]NonRes - Report'!$M$12-'[2]NonRes - Report'!$M$10),IF(AND($B23="4-inch",ABS(DU23)&gt;'[2]NonRes - Report'!$M$12),-('[2]NonRes - Report'!$M$12-'[2]NonRes - Report'!$M$10),IF(AND($B23="6-inch",DU23&gt;'[2]NonRes - Report'!$N$12),('[2]NonRes - Report'!$N$12-'[2]NonRes - Report'!$N$10),IF(AND($B23="6-inch",ABS(DU23)&gt;'[2]NonRes - Report'!$N$12),-('[2]NonRes - Report'!$N$12-'[2]NonRes - Report'!$N$10),IF(DU23&lt;0,(+DU23+AO23),(+DU23-AO23))))))))))))))))</f>
        <v>0</v>
      </c>
      <c r="BN23" s="40">
        <f>IF(AND($B23="3/4-inch",DJ23&gt;'[2]NonRes - Report'!$G$12),(('[2]NonRes - Report'!$G$12-'[2]NonRes - Report'!$G$10)/'[2]NonRes - Report'!$I$22*'[2]NonRes - Report'!$E$12),IF(AND($B23="1-inch",DJ23&gt;'[2]NonRes - Report'!$I$12),(('[2]NonRes - Report'!$I$12-'[2]NonRes - Report'!$I$10)/'[2]NonRes - Report'!$I$22*'[2]NonRes - Report'!$E$12),IF(AND($B23="1 1/2-inch",DJ23&gt;'[2]NonRes - Report'!$J$12),(('[2]NonRes - Report'!$J$12-'[2]NonRes - Report'!$J$10)/'[2]NonRes - Report'!$I$22*'[2]NonRes - Report'!$E$12),IF(AND($B23="2-inch",DJ23&gt;'[2]NonRes - Report'!$K$12),(('[2]NonRes - Report'!$K$12-'[2]NonRes - Report'!$K$10)/'[2]NonRes - Report'!$I$22*'[2]NonRes - Report'!$E$12),IF(AND($B23="3-inch",DJ23&gt;'[2]NonRes - Report'!$L$12),(('[2]NonRes - Report'!$L$12-'[2]NonRes - Report'!$L$10)/'[2]NonRes - Report'!$I$22*'[2]NonRes - Report'!$E$12),IF(AND($B23="4-inch",DJ23&gt;'[2]NonRes - Report'!$M$12),(('[2]NonRes - Report'!$M$12-'[2]NonRes - Report'!$M$10)/'[2]NonRes - Report'!$I$22*'[2]NonRes - Report'!$E$12),IF(AND($B23="6-inch",DJ23&gt;'[2]NonRes - Report'!$N$12),(('[2]NonRes - Report'!$N$12-'[2]NonRes - Report'!$N$10)/'[2]NonRes - Report'!$I$22*'[2]NonRes - Report'!$E$12),BB23/'[2]NonRes - Report'!$I$22*'[2]NonRes - Report'!$E$12)))))))</f>
        <v>0</v>
      </c>
      <c r="BO23" s="40">
        <f>IF(AND($B23="3/4-inch",DK23&gt;'[2]NonRes - Report'!$G$12),(('[2]NonRes - Report'!$G$12-'[2]NonRes - Report'!$G$10)/'[2]NonRes - Report'!$I$22*'[2]NonRes - Report'!$E$12),IF(AND($B23="1-inch",DK23&gt;'[2]NonRes - Report'!$I$12),(('[2]NonRes - Report'!$I$12-'[2]NonRes - Report'!$I$10)/'[2]NonRes - Report'!$I$22*'[2]NonRes - Report'!$E$12),IF(AND($B23="1 1/2-inch",DK23&gt;'[2]NonRes - Report'!$J$12),(('[2]NonRes - Report'!$J$12-'[2]NonRes - Report'!$J$10)/'[2]NonRes - Report'!$I$22*'[2]NonRes - Report'!$E$12),IF(AND($B23="2-inch",DK23&gt;'[2]NonRes - Report'!$K$12),(('[2]NonRes - Report'!$K$12-'[2]NonRes - Report'!$K$10)/'[2]NonRes - Report'!$I$22*'[2]NonRes - Report'!$E$12),IF(AND($B23="3-inch",DK23&gt;'[2]NonRes - Report'!$L$12),(('[2]NonRes - Report'!$L$12-'[2]NonRes - Report'!$L$10)/'[2]NonRes - Report'!$I$22*'[2]NonRes - Report'!$E$12),IF(AND($B23="4-inch",DK23&gt;'[2]NonRes - Report'!$M$12),(('[2]NonRes - Report'!$M$12-'[2]NonRes - Report'!$M$10)/'[2]NonRes - Report'!$I$22*'[2]NonRes - Report'!$E$12),IF(AND($B23="6-inch",DK23&gt;'[2]NonRes - Report'!$N$12),(('[2]NonRes - Report'!$N$12-'[2]NonRes - Report'!$N$10)/'[2]NonRes - Report'!$I$22*'[2]NonRes - Report'!$E$12),BC23/'[2]NonRes - Report'!$I$22*'[2]NonRes - Report'!$E$12)))))))</f>
        <v>0</v>
      </c>
      <c r="BP23" s="40">
        <f>IF(AND($B23="3/4-inch",DL23&gt;'[2]NonRes - Report'!$G$12),(('[2]NonRes - Report'!$G$12-'[2]NonRes - Report'!$G$10)/'[2]NonRes - Report'!$I$22*'[2]NonRes - Report'!$E$12),IF(AND($B23="1-inch",DL23&gt;'[2]NonRes - Report'!$I$12),(('[2]NonRes - Report'!$I$12-'[2]NonRes - Report'!$I$10)/'[2]NonRes - Report'!$I$22*'[2]NonRes - Report'!$E$12),IF(AND($B23="1 1/2-inch",DL23&gt;'[2]NonRes - Report'!$J$12),(('[2]NonRes - Report'!$J$12-'[2]NonRes - Report'!$J$10)/'[2]NonRes - Report'!$I$22*'[2]NonRes - Report'!$E$12),IF(AND($B23="2-inch",DL23&gt;'[2]NonRes - Report'!$K$12),(('[2]NonRes - Report'!$K$12-'[2]NonRes - Report'!$K$10)/'[2]NonRes - Report'!$I$22*'[2]NonRes - Report'!$E$12),IF(AND($B23="3-inch",DL23&gt;'[2]NonRes - Report'!$L$12),(('[2]NonRes - Report'!$L$12-'[2]NonRes - Report'!$L$10)/'[2]NonRes - Report'!$I$22*'[2]NonRes - Report'!$E$12),IF(AND($B23="4-inch",DL23&gt;'[2]NonRes - Report'!$M$12),(('[2]NonRes - Report'!$M$12-'[2]NonRes - Report'!$M$10)/'[2]NonRes - Report'!$I$22*'[2]NonRes - Report'!$E$12),IF(AND($B23="6-inch",DL23&gt;'[2]NonRes - Report'!$N$12),(('[2]NonRes - Report'!$N$12-'[2]NonRes - Report'!$N$10)/'[2]NonRes - Report'!$I$22*'[2]NonRes - Report'!$E$12),BD23/'[2]NonRes - Report'!$I$22*'[2]NonRes - Report'!$E$12)))))))</f>
        <v>0</v>
      </c>
      <c r="BQ23" s="40">
        <f>IF(AND($B23="3/4-inch",DM23&gt;'[2]NonRes - Report'!$G$12),(('[2]NonRes - Report'!$G$12-'[2]NonRes - Report'!$G$10)/'[2]NonRes - Report'!$I$22*'[2]NonRes - Report'!$E$12),IF(AND($B23="1-inch",DM23&gt;'[2]NonRes - Report'!$I$12),(('[2]NonRes - Report'!$I$12-'[2]NonRes - Report'!$I$10)/'[2]NonRes - Report'!$I$22*'[2]NonRes - Report'!$E$12),IF(AND($B23="1 1/2-inch",DM23&gt;'[2]NonRes - Report'!$J$12),(('[2]NonRes - Report'!$J$12-'[2]NonRes - Report'!$J$10)/'[2]NonRes - Report'!$I$22*'[2]NonRes - Report'!$E$12),IF(AND($B23="2-inch",DM23&gt;'[2]NonRes - Report'!$K$12),(('[2]NonRes - Report'!$K$12-'[2]NonRes - Report'!$K$10)/'[2]NonRes - Report'!$I$22*'[2]NonRes - Report'!$E$12),IF(AND($B23="3-inch",DM23&gt;'[2]NonRes - Report'!$L$12),(('[2]NonRes - Report'!$L$12-'[2]NonRes - Report'!$L$10)/'[2]NonRes - Report'!$I$22*'[2]NonRes - Report'!$E$12),IF(AND($B23="4-inch",DM23&gt;'[2]NonRes - Report'!$M$12),(('[2]NonRes - Report'!$M$12-'[2]NonRes - Report'!$M$10)/'[2]NonRes - Report'!$I$22*'[2]NonRes - Report'!$E$12),IF(AND($B23="6-inch",DM23&gt;'[2]NonRes - Report'!$N$12),(('[2]NonRes - Report'!$N$12-'[2]NonRes - Report'!$N$10)/'[2]NonRes - Report'!$I$22*'[2]NonRes - Report'!$E$12),BE23/'[2]NonRes - Report'!$I$22*'[2]NonRes - Report'!$E$12)))))))</f>
        <v>0</v>
      </c>
      <c r="BR23" s="40">
        <f>IF(AND($B23="3/4-inch",DN23&gt;'[2]NonRes - Report'!$G$12),(('[2]NonRes - Report'!$G$12-'[2]NonRes - Report'!$G$10)/'[2]NonRes - Report'!$I$22*'[2]NonRes - Report'!$E$12),IF(AND($B23="1-inch",DN23&gt;'[2]NonRes - Report'!$I$12),(('[2]NonRes - Report'!$I$12-'[2]NonRes - Report'!$I$10)/'[2]NonRes - Report'!$I$22*'[2]NonRes - Report'!$E$12),IF(AND($B23="1 1/2-inch",DN23&gt;'[2]NonRes - Report'!$J$12),(('[2]NonRes - Report'!$J$12-'[2]NonRes - Report'!$J$10)/'[2]NonRes - Report'!$I$22*'[2]NonRes - Report'!$E$12),IF(AND($B23="2-inch",DN23&gt;'[2]NonRes - Report'!$K$12),(('[2]NonRes - Report'!$K$12-'[2]NonRes - Report'!$K$10)/'[2]NonRes - Report'!$I$22*'[2]NonRes - Report'!$E$12),IF(AND($B23="3-inch",DN23&gt;'[2]NonRes - Report'!$L$12),(('[2]NonRes - Report'!$L$12-'[2]NonRes - Report'!$L$10)/'[2]NonRes - Report'!$I$22*'[2]NonRes - Report'!$E$12),IF(AND($B23="4-inch",DN23&gt;'[2]NonRes - Report'!$M$12),(('[2]NonRes - Report'!$M$12-'[2]NonRes - Report'!$M$10)/'[2]NonRes - Report'!$I$22*'[2]NonRes - Report'!$E$12),IF(AND($B23="6-inch",DN23&gt;'[2]NonRes - Report'!$N$12),(('[2]NonRes - Report'!$N$12-'[2]NonRes - Report'!$N$10)/'[2]NonRes - Report'!$I$22*'[2]NonRes - Report'!$E$12),BF23/'[2]NonRes - Report'!$I$22*'[2]NonRes - Report'!$E$12)))))))</f>
        <v>0</v>
      </c>
      <c r="BS23" s="40">
        <f>IF(AND($B23="3/4-inch",DO23&gt;'[2]NonRes - Report'!$G$12),(('[2]NonRes - Report'!$G$12-'[2]NonRes - Report'!$G$10)/'[2]NonRes - Report'!$I$22*'[2]NonRes - Report'!$E$12),IF(AND($B23="1-inch",DO23&gt;'[2]NonRes - Report'!$I$12),(('[2]NonRes - Report'!$I$12-'[2]NonRes - Report'!$I$10)/'[2]NonRes - Report'!$I$22*'[2]NonRes - Report'!$E$12),IF(AND($B23="1 1/2-inch",DO23&gt;'[2]NonRes - Report'!$J$12),(('[2]NonRes - Report'!$J$12-'[2]NonRes - Report'!$J$10)/'[2]NonRes - Report'!$I$22*'[2]NonRes - Report'!$E$12),IF(AND($B23="2-inch",DO23&gt;'[2]NonRes - Report'!$K$12),(('[2]NonRes - Report'!$K$12-'[2]NonRes - Report'!$K$10)/'[2]NonRes - Report'!$I$22*'[2]NonRes - Report'!$E$12),IF(AND($B23="3-inch",DO23&gt;'[2]NonRes - Report'!$L$12),(('[2]NonRes - Report'!$L$12-'[2]NonRes - Report'!$L$10)/'[2]NonRes - Report'!$I$22*'[2]NonRes - Report'!$E$12),IF(AND($B23="4-inch",DO23&gt;'[2]NonRes - Report'!$M$12),(('[2]NonRes - Report'!$M$12-'[2]NonRes - Report'!$M$10)/'[2]NonRes - Report'!$I$22*'[2]NonRes - Report'!$E$12),IF(AND($B23="6-inch",DO23&gt;'[2]NonRes - Report'!$N$12),(('[2]NonRes - Report'!$N$12-'[2]NonRes - Report'!$N$10)/'[2]NonRes - Report'!$I$22*'[2]NonRes - Report'!$E$12),BG23/'[2]NonRes - Report'!$I$22*'[2]NonRes - Report'!$E$12)))))))</f>
        <v>463.5</v>
      </c>
      <c r="BT23" s="40">
        <f>IF(AND($B23="3/4-inch",DP23&gt;'[2]NonRes - Report'!$G$12),(('[2]NonRes - Report'!$G$12-'[2]NonRes - Report'!$G$10)/'[2]NonRes - Report'!$I$22*'[2]NonRes - Report'!$E$12),IF(AND($B23="1-inch",DP23&gt;'[2]NonRes - Report'!$I$12),(('[2]NonRes - Report'!$I$12-'[2]NonRes - Report'!$I$10)/'[2]NonRes - Report'!$I$22*'[2]NonRes - Report'!$E$12),IF(AND($B23="1 1/2-inch",DP23&gt;'[2]NonRes - Report'!$J$12),(('[2]NonRes - Report'!$J$12-'[2]NonRes - Report'!$J$10)/'[2]NonRes - Report'!$I$22*'[2]NonRes - Report'!$E$12),IF(AND($B23="2-inch",DP23&gt;'[2]NonRes - Report'!$K$12),(('[2]NonRes - Report'!$K$12-'[2]NonRes - Report'!$K$10)/'[2]NonRes - Report'!$I$22*'[2]NonRes - Report'!$E$12),IF(AND($B23="3-inch",DP23&gt;'[2]NonRes - Report'!$L$12),(('[2]NonRes - Report'!$L$12-'[2]NonRes - Report'!$L$10)/'[2]NonRes - Report'!$I$22*'[2]NonRes - Report'!$E$12),IF(AND($B23="4-inch",DP23&gt;'[2]NonRes - Report'!$M$12),(('[2]NonRes - Report'!$M$12-'[2]NonRes - Report'!$M$10)/'[2]NonRes - Report'!$I$22*'[2]NonRes - Report'!$E$12),IF(AND($B23="6-inch",DP23&gt;'[2]NonRes - Report'!$N$12),(('[2]NonRes - Report'!$N$12-'[2]NonRes - Report'!$N$10)/'[2]NonRes - Report'!$I$22*'[2]NonRes - Report'!$E$12),BH23/'[2]NonRes - Report'!$I$22*'[2]NonRes - Report'!$E$12)))))))</f>
        <v>540</v>
      </c>
      <c r="BU23" s="40">
        <f>IF(AND($B23="3/4-inch",DQ23&gt;'[2]NonRes - Report'!$G$12),(('[2]NonRes - Report'!$G$12-'[2]NonRes - Report'!$G$10)/'[2]NonRes - Report'!$I$22*'[2]NonRes - Report'!$E$12),IF(AND($B23="1-inch",DQ23&gt;'[2]NonRes - Report'!$I$12),(('[2]NonRes - Report'!$I$12-'[2]NonRes - Report'!$I$10)/'[2]NonRes - Report'!$I$22*'[2]NonRes - Report'!$E$12),IF(AND($B23="1 1/2-inch",DQ23&gt;'[2]NonRes - Report'!$J$12),(('[2]NonRes - Report'!$J$12-'[2]NonRes - Report'!$J$10)/'[2]NonRes - Report'!$I$22*'[2]NonRes - Report'!$E$12),IF(AND($B23="2-inch",DQ23&gt;'[2]NonRes - Report'!$K$12),(('[2]NonRes - Report'!$K$12-'[2]NonRes - Report'!$K$10)/'[2]NonRes - Report'!$I$22*'[2]NonRes - Report'!$E$12),IF(AND($B23="3-inch",DQ23&gt;'[2]NonRes - Report'!$L$12),(('[2]NonRes - Report'!$L$12-'[2]NonRes - Report'!$L$10)/'[2]NonRes - Report'!$I$22*'[2]NonRes - Report'!$E$12),IF(AND($B23="4-inch",DQ23&gt;'[2]NonRes - Report'!$M$12),(('[2]NonRes - Report'!$M$12-'[2]NonRes - Report'!$M$10)/'[2]NonRes - Report'!$I$22*'[2]NonRes - Report'!$E$12),IF(AND($B23="6-inch",DQ23&gt;'[2]NonRes - Report'!$N$12),(('[2]NonRes - Report'!$N$12-'[2]NonRes - Report'!$N$10)/'[2]NonRes - Report'!$I$22*'[2]NonRes - Report'!$E$12),BI23/'[2]NonRes - Report'!$I$22*'[2]NonRes - Report'!$E$12)))))))</f>
        <v>540</v>
      </c>
      <c r="BV23" s="40">
        <f>IF(AND($B23="3/4-inch",DR23&gt;'[2]NonRes - Report'!$G$12),(('[2]NonRes - Report'!$G$12-'[2]NonRes - Report'!$G$10)/'[2]NonRes - Report'!$I$22*'[2]NonRes - Report'!$E$12),IF(AND($B23="1-inch",DR23&gt;'[2]NonRes - Report'!$I$12),(('[2]NonRes - Report'!$I$12-'[2]NonRes - Report'!$I$10)/'[2]NonRes - Report'!$I$22*'[2]NonRes - Report'!$E$12),IF(AND($B23="1 1/2-inch",DR23&gt;'[2]NonRes - Report'!$J$12),(('[2]NonRes - Report'!$J$12-'[2]NonRes - Report'!$J$10)/'[2]NonRes - Report'!$I$22*'[2]NonRes - Report'!$E$12),IF(AND($B23="2-inch",DR23&gt;'[2]NonRes - Report'!$K$12),(('[2]NonRes - Report'!$K$12-'[2]NonRes - Report'!$K$10)/'[2]NonRes - Report'!$I$22*'[2]NonRes - Report'!$E$12),IF(AND($B23="3-inch",DR23&gt;'[2]NonRes - Report'!$L$12),(('[2]NonRes - Report'!$L$12-'[2]NonRes - Report'!$L$10)/'[2]NonRes - Report'!$I$22*'[2]NonRes - Report'!$E$12),IF(AND($B23="4-inch",DR23&gt;'[2]NonRes - Report'!$M$12),(('[2]NonRes - Report'!$M$12-'[2]NonRes - Report'!$M$10)/'[2]NonRes - Report'!$I$22*'[2]NonRes - Report'!$E$12),IF(AND($B23="6-inch",DR23&gt;'[2]NonRes - Report'!$N$12),(('[2]NonRes - Report'!$N$12-'[2]NonRes - Report'!$N$10)/'[2]NonRes - Report'!$I$22*'[2]NonRes - Report'!$E$12),BJ23/'[2]NonRes - Report'!$I$22*'[2]NonRes - Report'!$E$12)))))))</f>
        <v>540</v>
      </c>
      <c r="BW23" s="40">
        <f>IF(AND($B23="3/4-inch",DS23&gt;'[2]NonRes - Report'!$G$12),(('[2]NonRes - Report'!$G$12-'[2]NonRes - Report'!$G$10)/'[2]NonRes - Report'!$I$22*'[2]NonRes - Report'!$E$12),IF(AND($B23="1-inch",DS23&gt;'[2]NonRes - Report'!$I$12),(('[2]NonRes - Report'!$I$12-'[2]NonRes - Report'!$I$10)/'[2]NonRes - Report'!$I$22*'[2]NonRes - Report'!$E$12),IF(AND($B23="1 1/2-inch",DS23&gt;'[2]NonRes - Report'!$J$12),(('[2]NonRes - Report'!$J$12-'[2]NonRes - Report'!$J$10)/'[2]NonRes - Report'!$I$22*'[2]NonRes - Report'!$E$12),IF(AND($B23="2-inch",DS23&gt;'[2]NonRes - Report'!$K$12),(('[2]NonRes - Report'!$K$12-'[2]NonRes - Report'!$K$10)/'[2]NonRes - Report'!$I$22*'[2]NonRes - Report'!$E$12),IF(AND($B23="3-inch",DS23&gt;'[2]NonRes - Report'!$L$12),(('[2]NonRes - Report'!$L$12-'[2]NonRes - Report'!$L$10)/'[2]NonRes - Report'!$I$22*'[2]NonRes - Report'!$E$12),IF(AND($B23="4-inch",DS23&gt;'[2]NonRes - Report'!$M$12),(('[2]NonRes - Report'!$M$12-'[2]NonRes - Report'!$M$10)/'[2]NonRes - Report'!$I$22*'[2]NonRes - Report'!$E$12),IF(AND($B23="6-inch",DS23&gt;'[2]NonRes - Report'!$N$12),(('[2]NonRes - Report'!$N$12-'[2]NonRes - Report'!$N$10)/'[2]NonRes - Report'!$I$22*'[2]NonRes - Report'!$E$12),BK23/'[2]NonRes - Report'!$I$22*'[2]NonRes - Report'!$E$12)))))))</f>
        <v>540</v>
      </c>
      <c r="BX23" s="40">
        <f>IF(AND($B23="3/4-inch",DT23&gt;'[2]NonRes - Report'!$G$12),(('[2]NonRes - Report'!$G$12-'[2]NonRes - Report'!$G$10)/'[2]NonRes - Report'!$I$22*'[2]NonRes - Report'!$E$12),IF(AND($B23="1-inch",DT23&gt;'[2]NonRes - Report'!$I$12),(('[2]NonRes - Report'!$I$12-'[2]NonRes - Report'!$I$10)/'[2]NonRes - Report'!$I$22*'[2]NonRes - Report'!$E$12),IF(AND($B23="1 1/2-inch",DT23&gt;'[2]NonRes - Report'!$J$12),(('[2]NonRes - Report'!$J$12-'[2]NonRes - Report'!$J$10)/'[2]NonRes - Report'!$I$22*'[2]NonRes - Report'!$E$12),IF(AND($B23="2-inch",DT23&gt;'[2]NonRes - Report'!$K$12),(('[2]NonRes - Report'!$K$12-'[2]NonRes - Report'!$K$10)/'[2]NonRes - Report'!$I$22*'[2]NonRes - Report'!$E$12),IF(AND($B23="3-inch",DT23&gt;'[2]NonRes - Report'!$L$12),(('[2]NonRes - Report'!$L$12-'[2]NonRes - Report'!$L$10)/'[2]NonRes - Report'!$I$22*'[2]NonRes - Report'!$E$12),IF(AND($B23="4-inch",DT23&gt;'[2]NonRes - Report'!$M$12),(('[2]NonRes - Report'!$M$12-'[2]NonRes - Report'!$M$10)/'[2]NonRes - Report'!$I$22*'[2]NonRes - Report'!$E$12),IF(AND($B23="6-inch",DT23&gt;'[2]NonRes - Report'!$N$12),(('[2]NonRes - Report'!$N$12-'[2]NonRes - Report'!$N$10)/'[2]NonRes - Report'!$I$22*'[2]NonRes - Report'!$E$12),BL23/'[2]NonRes - Report'!$I$22*'[2]NonRes - Report'!$E$12)))))))</f>
        <v>0</v>
      </c>
      <c r="BY23" s="41">
        <f>IF(AND($B23="3/4-inch",DU23&gt;'[2]NonRes - Report'!$G$12),(('[2]NonRes - Report'!$G$12-'[2]NonRes - Report'!$G$10)/'[2]NonRes - Report'!$I$22*'[2]NonRes - Report'!$E$12),IF(AND($B23="1-inch",DU23&gt;'[2]NonRes - Report'!$I$12),(('[2]NonRes - Report'!$I$12-'[2]NonRes - Report'!$I$10)/'[2]NonRes - Report'!$I$22*'[2]NonRes - Report'!$E$12),IF(AND($B23="1 1/2-inch",DU23&gt;'[2]NonRes - Report'!$J$12),(('[2]NonRes - Report'!$J$12-'[2]NonRes - Report'!$J$10)/'[2]NonRes - Report'!$I$22*'[2]NonRes - Report'!$E$12),IF(AND($B23="2-inch",DU23&gt;'[2]NonRes - Report'!$K$12),(('[2]NonRes - Report'!$K$12-'[2]NonRes - Report'!$K$10)/'[2]NonRes - Report'!$I$22*'[2]NonRes - Report'!$E$12),IF(AND($B23="3-inch",DU23&gt;'[2]NonRes - Report'!$L$12),(('[2]NonRes - Report'!$L$12-'[2]NonRes - Report'!$L$10)/'[2]NonRes - Report'!$I$22*'[2]NonRes - Report'!$E$12),IF(AND($B23="4-inch",DU23&gt;'[2]NonRes - Report'!$M$12),(('[2]NonRes - Report'!$M$12-'[2]NonRes - Report'!$M$10)/'[2]NonRes - Report'!$I$22*'[2]NonRes - Report'!$E$12),IF(AND($B23="6-inch",DU23&gt;'[2]NonRes - Report'!$N$12),(('[2]NonRes - Report'!$N$12-'[2]NonRes - Report'!$N$10)/'[2]NonRes - Report'!$I$22*'[2]NonRes - Report'!$E$12),BM23/'[2]NonRes - Report'!$I$22*'[2]NonRes - Report'!$E$12)))))))</f>
        <v>0</v>
      </c>
      <c r="BZ23" s="38">
        <f>IF(AND($B23="3/4-inch",DJ23&gt;'[2]NonRes - Report'!$G$14),(DJ23-'[2]NonRes - Report'!$G$12),IF(AND($B23="3/4-inch",ABS(DJ23)&gt;'[2]NonRes - Report'!$G$14),(DJ23+'[2]NonRes - Report'!$G$12),IF(AND($B23="1-inch",DJ23&gt;'[2]NonRes - Report'!$I$14),(DJ23-'[2]NonRes - Report'!$I$12),IF(AND($B23="1-inch",ABS(DJ23)&gt;'[2]NonRes - Report'!$I$14),(DJ23+'[2]NonRes - Report'!$I$12),IF(AND($B23="1 1/2-inch",DJ23&gt;'[2]NonRes - Report'!$J$14),(DJ23-'[2]NonRes - Report'!$J$12),IF(AND($B23="1 1/2-inch",ABS(DJ23)&gt;'[2]NonRes - Report'!$J$14),(DJ23+'[2]NonRes - Report'!$J$12),IF(AND($B23="2-inch",DJ23&gt;'[2]NonRes - Report'!$K$14),(DJ23-'[2]NonRes - Report'!$K$12),IF(AND($B23="2-inch",ABS(DJ23)&gt;'[2]NonRes - Report'!$K$14),(DJ23+'[2]NonRes - Report'!$K$12),IF(AND($B23="3-inch",DJ23&gt;'[2]NonRes - Report'!$L$14),(DJ23-'[2]NonRes - Report'!$L$12),IF(AND($B23="3-inch",ABS(DJ23)&gt;'[2]NonRes - Report'!$L$14),(DJ23+'[2]NonRes - Report'!$L$12),IF(AND($B23="4-inch",DJ23&gt;'[2]NonRes - Report'!$M$14),(DJ23-'[2]NonRes - Report'!$M$12),IF(AND($B23="4-inch",ABS(DJ23)&gt;'[2]NonRes - Report'!$M$14),(DJ23+'[2]NonRes - Report'!$M$12),IF(AND($B23="6-inch",DJ23&gt;'[2]NonRes - Report'!$N$14),(DJ23-'[2]NonRes - Report'!$N$12),IF(AND($B23="6-inch",ABS(DJ23)&gt;'[2]NonRes - Report'!$N$14),(DJ23+'[2]NonRes - Report'!$N$12),0))))))))))))))</f>
        <v>0</v>
      </c>
      <c r="CA23" s="38">
        <f>IF(AND($B23="3/4-inch",DK23&gt;'[2]NonRes - Report'!$G$14),(DK23-'[2]NonRes - Report'!$G$12),IF(AND($B23="3/4-inch",ABS(DK23)&gt;'[2]NonRes - Report'!$G$14),(DK23+'[2]NonRes - Report'!$G$12),IF(AND($B23="1-inch",DK23&gt;'[2]NonRes - Report'!$I$14),(DK23-'[2]NonRes - Report'!$I$12),IF(AND($B23="1-inch",ABS(DK23)&gt;'[2]NonRes - Report'!$I$14),(DK23+'[2]NonRes - Report'!$I$12),IF(AND($B23="1 1/2-inch",DK23&gt;'[2]NonRes - Report'!$J$14),(DK23-'[2]NonRes - Report'!$J$12),IF(AND($B23="1 1/2-inch",ABS(DK23)&gt;'[2]NonRes - Report'!$J$14),(DK23+'[2]NonRes - Report'!$J$12),IF(AND($B23="2-inch",DK23&gt;'[2]NonRes - Report'!$K$14),(DK23-'[2]NonRes - Report'!$K$12),IF(AND($B23="2-inch",ABS(DK23)&gt;'[2]NonRes - Report'!$K$14),(DK23+'[2]NonRes - Report'!$K$12),IF(AND($B23="3-inch",DK23&gt;'[2]NonRes - Report'!$L$14),(DK23-'[2]NonRes - Report'!$L$12),IF(AND($B23="3-inch",ABS(DK23)&gt;'[2]NonRes - Report'!$L$14),(DK23+'[2]NonRes - Report'!$L$12),IF(AND($B23="4-inch",DK23&gt;'[2]NonRes - Report'!$M$14),(DK23-'[2]NonRes - Report'!$M$12),IF(AND($B23="4-inch",ABS(DK23)&gt;'[2]NonRes - Report'!$M$14),(DK23+'[2]NonRes - Report'!$M$12),IF(AND($B23="6-inch",DK23&gt;'[2]NonRes - Report'!$N$14),(DK23-'[2]NonRes - Report'!$N$12),IF(AND($B23="6-inch",ABS(DK23)&gt;'[2]NonRes - Report'!$N$14),(DK23+'[2]NonRes - Report'!$N$12),0))))))))))))))</f>
        <v>0</v>
      </c>
      <c r="CB23" s="38">
        <f>IF(AND($B23="3/4-inch",DL23&gt;'[2]NonRes - Report'!$G$14),(DL23-'[2]NonRes - Report'!$G$12),IF(AND($B23="3/4-inch",ABS(DL23)&gt;'[2]NonRes - Report'!$G$14),(DL23+'[2]NonRes - Report'!$G$12),IF(AND($B23="1-inch",DL23&gt;'[2]NonRes - Report'!$I$14),(DL23-'[2]NonRes - Report'!$I$12),IF(AND($B23="1-inch",ABS(DL23)&gt;'[2]NonRes - Report'!$I$14),(DL23+'[2]NonRes - Report'!$I$12),IF(AND($B23="1 1/2-inch",DL23&gt;'[2]NonRes - Report'!$J$14),(DL23-'[2]NonRes - Report'!$J$12),IF(AND($B23="1 1/2-inch",ABS(DL23)&gt;'[2]NonRes - Report'!$J$14),(DL23+'[2]NonRes - Report'!$J$12),IF(AND($B23="2-inch",DL23&gt;'[2]NonRes - Report'!$K$14),(DL23-'[2]NonRes - Report'!$K$12),IF(AND($B23="2-inch",ABS(DL23)&gt;'[2]NonRes - Report'!$K$14),(DL23+'[2]NonRes - Report'!$K$12),IF(AND($B23="3-inch",DL23&gt;'[2]NonRes - Report'!$L$14),(DL23-'[2]NonRes - Report'!$L$12),IF(AND($B23="3-inch",ABS(DL23)&gt;'[2]NonRes - Report'!$L$14),(DL23+'[2]NonRes - Report'!$L$12),IF(AND($B23="4-inch",DL23&gt;'[2]NonRes - Report'!$M$14),(DL23-'[2]NonRes - Report'!$M$12),IF(AND($B23="4-inch",ABS(DL23)&gt;'[2]NonRes - Report'!$M$14),(DL23+'[2]NonRes - Report'!$M$12),IF(AND($B23="6-inch",DL23&gt;'[2]NonRes - Report'!$N$14),(DL23-'[2]NonRes - Report'!$N$12),IF(AND($B23="6-inch",ABS(DL23)&gt;'[2]NonRes - Report'!$N$14),(DL23+'[2]NonRes - Report'!$N$12),0))))))))))))))</f>
        <v>0</v>
      </c>
      <c r="CC23" s="38">
        <f>IF(AND($B23="3/4-inch",DM23&gt;'[2]NonRes - Report'!$G$14),(DM23-'[2]NonRes - Report'!$G$12),IF(AND($B23="3/4-inch",ABS(DM23)&gt;'[2]NonRes - Report'!$G$14),(DM23+'[2]NonRes - Report'!$G$12),IF(AND($B23="1-inch",DM23&gt;'[2]NonRes - Report'!$I$14),(DM23-'[2]NonRes - Report'!$I$12),IF(AND($B23="1-inch",ABS(DM23)&gt;'[2]NonRes - Report'!$I$14),(DM23+'[2]NonRes - Report'!$I$12),IF(AND($B23="1 1/2-inch",DM23&gt;'[2]NonRes - Report'!$J$14),(DM23-'[2]NonRes - Report'!$J$12),IF(AND($B23="1 1/2-inch",ABS(DM23)&gt;'[2]NonRes - Report'!$J$14),(DM23+'[2]NonRes - Report'!$J$12),IF(AND($B23="2-inch",DM23&gt;'[2]NonRes - Report'!$K$14),(DM23-'[2]NonRes - Report'!$K$12),IF(AND($B23="2-inch",ABS(DM23)&gt;'[2]NonRes - Report'!$K$14),(DM23+'[2]NonRes - Report'!$K$12),IF(AND($B23="3-inch",DM23&gt;'[2]NonRes - Report'!$L$14),(DM23-'[2]NonRes - Report'!$L$12),IF(AND($B23="3-inch",ABS(DM23)&gt;'[2]NonRes - Report'!$L$14),(DM23+'[2]NonRes - Report'!$L$12),IF(AND($B23="4-inch",DM23&gt;'[2]NonRes - Report'!$M$14),(DM23-'[2]NonRes - Report'!$M$12),IF(AND($B23="4-inch",ABS(DM23)&gt;'[2]NonRes - Report'!$M$14),(DM23+'[2]NonRes - Report'!$M$12),IF(AND($B23="6-inch",DM23&gt;'[2]NonRes - Report'!$N$14),(DM23-'[2]NonRes - Report'!$N$12),IF(AND($B23="6-inch",ABS(DM23)&gt;'[2]NonRes - Report'!$N$14),(DM23+'[2]NonRes - Report'!$N$12),0))))))))))))))</f>
        <v>0</v>
      </c>
      <c r="CD23" s="38">
        <f>IF(AND($B23="3/4-inch",DN23&gt;'[2]NonRes - Report'!$G$14),(DN23-'[2]NonRes - Report'!$G$12),IF(AND($B23="3/4-inch",ABS(DN23)&gt;'[2]NonRes - Report'!$G$14),(DN23+'[2]NonRes - Report'!$G$12),IF(AND($B23="1-inch",DN23&gt;'[2]NonRes - Report'!$I$14),(DN23-'[2]NonRes - Report'!$I$12),IF(AND($B23="1-inch",ABS(DN23)&gt;'[2]NonRes - Report'!$I$14),(DN23+'[2]NonRes - Report'!$I$12),IF(AND($B23="1 1/2-inch",DN23&gt;'[2]NonRes - Report'!$J$14),(DN23-'[2]NonRes - Report'!$J$12),IF(AND($B23="1 1/2-inch",ABS(DN23)&gt;'[2]NonRes - Report'!$J$14),(DN23+'[2]NonRes - Report'!$J$12),IF(AND($B23="2-inch",DN23&gt;'[2]NonRes - Report'!$K$14),(DN23-'[2]NonRes - Report'!$K$12),IF(AND($B23="2-inch",ABS(DN23)&gt;'[2]NonRes - Report'!$K$14),(DN23+'[2]NonRes - Report'!$K$12),IF(AND($B23="3-inch",DN23&gt;'[2]NonRes - Report'!$L$14),(DN23-'[2]NonRes - Report'!$L$12),IF(AND($B23="3-inch",ABS(DN23)&gt;'[2]NonRes - Report'!$L$14),(DN23+'[2]NonRes - Report'!$L$12),IF(AND($B23="4-inch",DN23&gt;'[2]NonRes - Report'!$M$14),(DN23-'[2]NonRes - Report'!$M$12),IF(AND($B23="4-inch",ABS(DN23)&gt;'[2]NonRes - Report'!$M$14),(DN23+'[2]NonRes - Report'!$M$12),IF(AND($B23="6-inch",DN23&gt;'[2]NonRes - Report'!$N$14),(DN23-'[2]NonRes - Report'!$N$12),IF(AND($B23="6-inch",ABS(DN23)&gt;'[2]NonRes - Report'!$N$14),(DN23+'[2]NonRes - Report'!$N$12),0))))))))))))))</f>
        <v>0</v>
      </c>
      <c r="CE23" s="38">
        <f>IF(AND($B23="3/4-inch",DO23&gt;'[2]NonRes - Report'!$G$14),(DO23-'[2]NonRes - Report'!$G$12),IF(AND($B23="3/4-inch",ABS(DO23)&gt;'[2]NonRes - Report'!$G$14),(DO23+'[2]NonRes - Report'!$G$12),IF(AND($B23="1-inch",DO23&gt;'[2]NonRes - Report'!$I$14),(DO23-'[2]NonRes - Report'!$I$12),IF(AND($B23="1-inch",ABS(DO23)&gt;'[2]NonRes - Report'!$I$14),(DO23+'[2]NonRes - Report'!$I$12),IF(AND($B23="1 1/2-inch",DO23&gt;'[2]NonRes - Report'!$J$14),(DO23-'[2]NonRes - Report'!$J$12),IF(AND($B23="1 1/2-inch",ABS(DO23)&gt;'[2]NonRes - Report'!$J$14),(DO23+'[2]NonRes - Report'!$J$12),IF(AND($B23="2-inch",DO23&gt;'[2]NonRes - Report'!$K$14),(DO23-'[2]NonRes - Report'!$K$12),IF(AND($B23="2-inch",ABS(DO23)&gt;'[2]NonRes - Report'!$K$14),(DO23+'[2]NonRes - Report'!$K$12),IF(AND($B23="3-inch",DO23&gt;'[2]NonRes - Report'!$L$14),(DO23-'[2]NonRes - Report'!$L$12),IF(AND($B23="3-inch",ABS(DO23)&gt;'[2]NonRes - Report'!$L$14),(DO23+'[2]NonRes - Report'!$L$12),IF(AND($B23="4-inch",DO23&gt;'[2]NonRes - Report'!$M$14),(DO23-'[2]NonRes - Report'!$M$12),IF(AND($B23="4-inch",ABS(DO23)&gt;'[2]NonRes - Report'!$M$14),(DO23+'[2]NonRes - Report'!$M$12),IF(AND($B23="6-inch",DO23&gt;'[2]NonRes - Report'!$N$14),(DO23-'[2]NonRes - Report'!$N$12),IF(AND($B23="6-inch",ABS(DO23)&gt;'[2]NonRes - Report'!$N$14),(DO23+'[2]NonRes - Report'!$N$12),0))))))))))))))</f>
        <v>0</v>
      </c>
      <c r="CF23" s="38">
        <f>IF(AND($B23="3/4-inch",DP23&gt;'[2]NonRes - Report'!$G$14),(DP23-'[2]NonRes - Report'!$G$12),IF(AND($B23="3/4-inch",ABS(DP23)&gt;'[2]NonRes - Report'!$G$14),(DP23+'[2]NonRes - Report'!$G$12),IF(AND($B23="1-inch",DP23&gt;'[2]NonRes - Report'!$I$14),(DP23-'[2]NonRes - Report'!$I$12),IF(AND($B23="1-inch",ABS(DP23)&gt;'[2]NonRes - Report'!$I$14),(DP23+'[2]NonRes - Report'!$I$12),IF(AND($B23="1 1/2-inch",DP23&gt;'[2]NonRes - Report'!$J$14),(DP23-'[2]NonRes - Report'!$J$12),IF(AND($B23="1 1/2-inch",ABS(DP23)&gt;'[2]NonRes - Report'!$J$14),(DP23+'[2]NonRes - Report'!$J$12),IF(AND($B23="2-inch",DP23&gt;'[2]NonRes - Report'!$K$14),(DP23-'[2]NonRes - Report'!$K$12),IF(AND($B23="2-inch",ABS(DP23)&gt;'[2]NonRes - Report'!$K$14),(DP23+'[2]NonRes - Report'!$K$12),IF(AND($B23="3-inch",DP23&gt;'[2]NonRes - Report'!$L$14),(DP23-'[2]NonRes - Report'!$L$12),IF(AND($B23="3-inch",ABS(DP23)&gt;'[2]NonRes - Report'!$L$14),(DP23+'[2]NonRes - Report'!$L$12),IF(AND($B23="4-inch",DP23&gt;'[2]NonRes - Report'!$M$14),(DP23-'[2]NonRes - Report'!$M$12),IF(AND($B23="4-inch",ABS(DP23)&gt;'[2]NonRes - Report'!$M$14),(DP23+'[2]NonRes - Report'!$M$12),IF(AND($B23="6-inch",DP23&gt;'[2]NonRes - Report'!$N$14),(DP23-'[2]NonRes - Report'!$N$12),IF(AND($B23="6-inch",ABS(DP23)&gt;'[2]NonRes - Report'!$N$14),(DP23+'[2]NonRes - Report'!$N$12),0))))))))))))))</f>
        <v>25300</v>
      </c>
      <c r="CG23" s="38">
        <f>IF(AND($B23="3/4-inch",DQ23&gt;'[2]NonRes - Report'!$G$14),(DQ23-'[2]NonRes - Report'!$G$12),IF(AND($B23="3/4-inch",ABS(DQ23)&gt;'[2]NonRes - Report'!$G$14),(DQ23+'[2]NonRes - Report'!$G$12),IF(AND($B23="1-inch",DQ23&gt;'[2]NonRes - Report'!$I$14),(DQ23-'[2]NonRes - Report'!$I$12),IF(AND($B23="1-inch",ABS(DQ23)&gt;'[2]NonRes - Report'!$I$14),(DQ23+'[2]NonRes - Report'!$I$12),IF(AND($B23="1 1/2-inch",DQ23&gt;'[2]NonRes - Report'!$J$14),(DQ23-'[2]NonRes - Report'!$J$12),IF(AND($B23="1 1/2-inch",ABS(DQ23)&gt;'[2]NonRes - Report'!$J$14),(DQ23+'[2]NonRes - Report'!$J$12),IF(AND($B23="2-inch",DQ23&gt;'[2]NonRes - Report'!$K$14),(DQ23-'[2]NonRes - Report'!$K$12),IF(AND($B23="2-inch",ABS(DQ23)&gt;'[2]NonRes - Report'!$K$14),(DQ23+'[2]NonRes - Report'!$K$12),IF(AND($B23="3-inch",DQ23&gt;'[2]NonRes - Report'!$L$14),(DQ23-'[2]NonRes - Report'!$L$12),IF(AND($B23="3-inch",ABS(DQ23)&gt;'[2]NonRes - Report'!$L$14),(DQ23+'[2]NonRes - Report'!$L$12),IF(AND($B23="4-inch",DQ23&gt;'[2]NonRes - Report'!$M$14),(DQ23-'[2]NonRes - Report'!$M$12),IF(AND($B23="4-inch",ABS(DQ23)&gt;'[2]NonRes - Report'!$M$14),(DQ23+'[2]NonRes - Report'!$M$12),IF(AND($B23="6-inch",DQ23&gt;'[2]NonRes - Report'!$N$14),(DQ23-'[2]NonRes - Report'!$N$12),IF(AND($B23="6-inch",ABS(DQ23)&gt;'[2]NonRes - Report'!$N$14),(DQ23+'[2]NonRes - Report'!$N$12),0))))))))))))))</f>
        <v>73900</v>
      </c>
      <c r="CH23" s="38">
        <f>IF(AND($B23="3/4-inch",DR23&gt;'[2]NonRes - Report'!$G$14),(DR23-'[2]NonRes - Report'!$G$12),IF(AND($B23="3/4-inch",ABS(DR23)&gt;'[2]NonRes - Report'!$G$14),(DR23+'[2]NonRes - Report'!$G$12),IF(AND($B23="1-inch",DR23&gt;'[2]NonRes - Report'!$I$14),(DR23-'[2]NonRes - Report'!$I$12),IF(AND($B23="1-inch",ABS(DR23)&gt;'[2]NonRes - Report'!$I$14),(DR23+'[2]NonRes - Report'!$I$12),IF(AND($B23="1 1/2-inch",DR23&gt;'[2]NonRes - Report'!$J$14),(DR23-'[2]NonRes - Report'!$J$12),IF(AND($B23="1 1/2-inch",ABS(DR23)&gt;'[2]NonRes - Report'!$J$14),(DR23+'[2]NonRes - Report'!$J$12),IF(AND($B23="2-inch",DR23&gt;'[2]NonRes - Report'!$K$14),(DR23-'[2]NonRes - Report'!$K$12),IF(AND($B23="2-inch",ABS(DR23)&gt;'[2]NonRes - Report'!$K$14),(DR23+'[2]NonRes - Report'!$K$12),IF(AND($B23="3-inch",DR23&gt;'[2]NonRes - Report'!$L$14),(DR23-'[2]NonRes - Report'!$L$12),IF(AND($B23="3-inch",ABS(DR23)&gt;'[2]NonRes - Report'!$L$14),(DR23+'[2]NonRes - Report'!$L$12),IF(AND($B23="4-inch",DR23&gt;'[2]NonRes - Report'!$M$14),(DR23-'[2]NonRes - Report'!$M$12),IF(AND($B23="4-inch",ABS(DR23)&gt;'[2]NonRes - Report'!$M$14),(DR23+'[2]NonRes - Report'!$M$12),IF(AND($B23="6-inch",DR23&gt;'[2]NonRes - Report'!$N$14),(DR23-'[2]NonRes - Report'!$N$12),IF(AND($B23="6-inch",ABS(DR23)&gt;'[2]NonRes - Report'!$N$14),(DR23+'[2]NonRes - Report'!$N$12),0))))))))))))))</f>
        <v>11800</v>
      </c>
      <c r="CI23" s="38">
        <f>IF(AND($B23="3/4-inch",DS23&gt;'[2]NonRes - Report'!$G$14),(DS23-'[2]NonRes - Report'!$G$12),IF(AND($B23="3/4-inch",ABS(DS23)&gt;'[2]NonRes - Report'!$G$14),(DS23+'[2]NonRes - Report'!$G$12),IF(AND($B23="1-inch",DS23&gt;'[2]NonRes - Report'!$I$14),(DS23-'[2]NonRes - Report'!$I$12),IF(AND($B23="1-inch",ABS(DS23)&gt;'[2]NonRes - Report'!$I$14),(DS23+'[2]NonRes - Report'!$I$12),IF(AND($B23="1 1/2-inch",DS23&gt;'[2]NonRes - Report'!$J$14),(DS23-'[2]NonRes - Report'!$J$12),IF(AND($B23="1 1/2-inch",ABS(DS23)&gt;'[2]NonRes - Report'!$J$14),(DS23+'[2]NonRes - Report'!$J$12),IF(AND($B23="2-inch",DS23&gt;'[2]NonRes - Report'!$K$14),(DS23-'[2]NonRes - Report'!$K$12),IF(AND($B23="2-inch",ABS(DS23)&gt;'[2]NonRes - Report'!$K$14),(DS23+'[2]NonRes - Report'!$K$12),IF(AND($B23="3-inch",DS23&gt;'[2]NonRes - Report'!$L$14),(DS23-'[2]NonRes - Report'!$L$12),IF(AND($B23="3-inch",ABS(DS23)&gt;'[2]NonRes - Report'!$L$14),(DS23+'[2]NonRes - Report'!$L$12),IF(AND($B23="4-inch",DS23&gt;'[2]NonRes - Report'!$M$14),(DS23-'[2]NonRes - Report'!$M$12),IF(AND($B23="4-inch",ABS(DS23)&gt;'[2]NonRes - Report'!$M$14),(DS23+'[2]NonRes - Report'!$M$12),IF(AND($B23="6-inch",DS23&gt;'[2]NonRes - Report'!$N$14),(DS23-'[2]NonRes - Report'!$N$12),IF(AND($B23="6-inch",ABS(DS23)&gt;'[2]NonRes - Report'!$N$14),(DS23+'[2]NonRes - Report'!$N$12),0))))))))))))))</f>
        <v>32200</v>
      </c>
      <c r="CJ23" s="38">
        <f>IF(AND($B23="3/4-inch",DT23&gt;'[2]NonRes - Report'!$G$14),(DT23-'[2]NonRes - Report'!$G$12),IF(AND($B23="3/4-inch",ABS(DT23)&gt;'[2]NonRes - Report'!$G$14),(DT23+'[2]NonRes - Report'!$G$12),IF(AND($B23="1-inch",DT23&gt;'[2]NonRes - Report'!$I$14),(DT23-'[2]NonRes - Report'!$I$12),IF(AND($B23="1-inch",ABS(DT23)&gt;'[2]NonRes - Report'!$I$14),(DT23+'[2]NonRes - Report'!$I$12),IF(AND($B23="1 1/2-inch",DT23&gt;'[2]NonRes - Report'!$J$14),(DT23-'[2]NonRes - Report'!$J$12),IF(AND($B23="1 1/2-inch",ABS(DT23)&gt;'[2]NonRes - Report'!$J$14),(DT23+'[2]NonRes - Report'!$J$12),IF(AND($B23="2-inch",DT23&gt;'[2]NonRes - Report'!$K$14),(DT23-'[2]NonRes - Report'!$K$12),IF(AND($B23="2-inch",ABS(DT23)&gt;'[2]NonRes - Report'!$K$14),(DT23+'[2]NonRes - Report'!$K$12),IF(AND($B23="3-inch",DT23&gt;'[2]NonRes - Report'!$L$14),(DT23-'[2]NonRes - Report'!$L$12),IF(AND($B23="3-inch",ABS(DT23)&gt;'[2]NonRes - Report'!$L$14),(DT23+'[2]NonRes - Report'!$L$12),IF(AND($B23="4-inch",DT23&gt;'[2]NonRes - Report'!$M$14),(DT23-'[2]NonRes - Report'!$M$12),IF(AND($B23="4-inch",ABS(DT23)&gt;'[2]NonRes - Report'!$M$14),(DT23+'[2]NonRes - Report'!$M$12),IF(AND($B23="6-inch",DT23&gt;'[2]NonRes - Report'!$N$14),(DT23-'[2]NonRes - Report'!$N$12),IF(AND($B23="6-inch",ABS(DT23)&gt;'[2]NonRes - Report'!$N$14),(DT23+'[2]NonRes - Report'!$N$12),0))))))))))))))</f>
        <v>0</v>
      </c>
      <c r="CK23" s="39">
        <f>IF(AND($B23="3/4-inch",DU23&gt;'[2]NonRes - Report'!$G$14),(DU23-'[2]NonRes - Report'!$G$12),IF(AND($B23="3/4-inch",ABS(DU23)&gt;'[2]NonRes - Report'!$G$14),(DU23+'[2]NonRes - Report'!$G$12),IF(AND($B23="1-inch",DU23&gt;'[2]NonRes - Report'!$I$14),(DU23-'[2]NonRes - Report'!$I$12),IF(AND($B23="1-inch",ABS(DU23)&gt;'[2]NonRes - Report'!$I$14),(DU23+'[2]NonRes - Report'!$I$12),IF(AND($B23="1 1/2-inch",DU23&gt;'[2]NonRes - Report'!$J$14),(DU23-'[2]NonRes - Report'!$J$12),IF(AND($B23="1 1/2-inch",ABS(DU23)&gt;'[2]NonRes - Report'!$J$14),(DU23+'[2]NonRes - Report'!$J$12),IF(AND($B23="2-inch",DU23&gt;'[2]NonRes - Report'!$K$14),(DU23-'[2]NonRes - Report'!$K$12),IF(AND($B23="2-inch",ABS(DU23)&gt;'[2]NonRes - Report'!$K$14),(DU23+'[2]NonRes - Report'!$K$12),IF(AND($B23="3-inch",DU23&gt;'[2]NonRes - Report'!$L$14),(DU23-'[2]NonRes - Report'!$L$12),IF(AND($B23="3-inch",ABS(DU23)&gt;'[2]NonRes - Report'!$L$14),(DU23+'[2]NonRes - Report'!$L$12),IF(AND($B23="4-inch",DU23&gt;'[2]NonRes - Report'!$M$14),(DU23-'[2]NonRes - Report'!$M$12),IF(AND($B23="4-inch",ABS(DU23)&gt;'[2]NonRes - Report'!$M$14),(DU23+'[2]NonRes - Report'!$M$12),IF(AND($B23="6-inch",DU23&gt;'[2]NonRes - Report'!$N$14),(DU23-'[2]NonRes - Report'!$N$12),IF(AND($B23="6-inch",ABS(DU23)&gt;'[2]NonRes - Report'!$N$14),(DU23+'[2]NonRes - Report'!$N$12),0))))))))))))))</f>
        <v>0</v>
      </c>
      <c r="CL23" s="40">
        <f>IF(AND(BZ23&lt;1, ABS(BZ23)&lt;1),0,BZ23/'[2]NonRes - Report'!$I$22*'[2]NonRes - Report'!$E$14)</f>
        <v>0</v>
      </c>
      <c r="CM23" s="40">
        <f>IF(AND(CA23&lt;1, ABS(CA23)&lt;1),0,CA23/'[2]NonRes - Report'!$I$22*'[2]NonRes - Report'!$E$14)</f>
        <v>0</v>
      </c>
      <c r="CN23" s="40">
        <f>IF(AND(CB23&lt;1, ABS(CB23)&lt;1),0,CB23/'[2]NonRes - Report'!$I$22*'[2]NonRes - Report'!$E$14)</f>
        <v>0</v>
      </c>
      <c r="CO23" s="40">
        <f>IF(AND(CC23&lt;1, ABS(CC23)&lt;1),0,CC23/'[2]NonRes - Report'!$I$22*'[2]NonRes - Report'!$E$14)</f>
        <v>0</v>
      </c>
      <c r="CP23" s="40">
        <f>IF(AND(CD23&lt;1, ABS(CD23)&lt;1),0,CD23/'[2]NonRes - Report'!$I$22*'[2]NonRes - Report'!$E$14)</f>
        <v>0</v>
      </c>
      <c r="CQ23" s="40">
        <f>IF(AND(CE23&lt;1, ABS(CE23)&lt;1),0,CE23/'[2]NonRes - Report'!$I$22*'[2]NonRes - Report'!$E$14)</f>
        <v>0</v>
      </c>
      <c r="CR23" s="40">
        <f>IF(AND(CF23&lt;1, ABS(CF23)&lt;1),0,CF23/'[2]NonRes - Report'!$I$22*'[2]NonRes - Report'!$E$14)</f>
        <v>543.94999999999993</v>
      </c>
      <c r="CS23" s="40">
        <f>IF(AND(CG23&lt;1, ABS(CG23)&lt;1),0,CG23/'[2]NonRes - Report'!$I$22*'[2]NonRes - Report'!$E$14)</f>
        <v>1588.85</v>
      </c>
      <c r="CT23" s="40">
        <f>IF(AND(CH23&lt;1, ABS(CH23)&lt;1),0,CH23/'[2]NonRes - Report'!$I$22*'[2]NonRes - Report'!$E$14)</f>
        <v>253.7</v>
      </c>
      <c r="CU23" s="40">
        <f>IF(AND(CI23&lt;1, ABS(CI23)&lt;1),0,CI23/'[2]NonRes - Report'!$I$22*'[2]NonRes - Report'!$E$14)</f>
        <v>692.3</v>
      </c>
      <c r="CV23" s="40">
        <f>IF(AND(CJ23&lt;1, ABS(CJ23)&lt;1),0,CJ23/'[2]NonRes - Report'!$I$22*'[2]NonRes - Report'!$E$14)</f>
        <v>0</v>
      </c>
      <c r="CW23" s="41">
        <f>IF(AND(CK23&lt;1, ABS(CK23)&lt;1),0,CK23/'[2]NonRes - Report'!$I$22*'[2]NonRes - Report'!$E$14)</f>
        <v>0</v>
      </c>
      <c r="CX23" s="40">
        <f t="shared" si="2"/>
        <v>114.675</v>
      </c>
      <c r="CY23" s="40">
        <f t="shared" si="3"/>
        <v>127.425</v>
      </c>
      <c r="CZ23" s="40">
        <f t="shared" si="4"/>
        <v>127.425</v>
      </c>
      <c r="DA23" s="40">
        <f t="shared" si="5"/>
        <v>127.425</v>
      </c>
      <c r="DB23" s="40">
        <f t="shared" si="6"/>
        <v>140.17500000000001</v>
      </c>
      <c r="DC23" s="40">
        <f t="shared" si="7"/>
        <v>626.625</v>
      </c>
      <c r="DD23" s="40">
        <f t="shared" si="8"/>
        <v>1247.0749999999998</v>
      </c>
      <c r="DE23" s="40">
        <f t="shared" si="9"/>
        <v>2291.9749999999999</v>
      </c>
      <c r="DF23" s="40">
        <f t="shared" si="10"/>
        <v>956.82500000000005</v>
      </c>
      <c r="DG23" s="40">
        <f t="shared" si="11"/>
        <v>1395.425</v>
      </c>
      <c r="DH23" s="40">
        <f t="shared" si="12"/>
        <v>139.32499999999999</v>
      </c>
      <c r="DI23" s="41">
        <f t="shared" si="13"/>
        <v>125.72499999999999</v>
      </c>
      <c r="DJ23" s="38">
        <f t="shared" si="14"/>
        <v>3300</v>
      </c>
      <c r="DK23" s="38">
        <f t="shared" si="15"/>
        <v>4800</v>
      </c>
      <c r="DL23" s="38">
        <f t="shared" si="16"/>
        <v>4800</v>
      </c>
      <c r="DM23" s="38">
        <f t="shared" si="17"/>
        <v>4800</v>
      </c>
      <c r="DN23" s="38">
        <f t="shared" si="18"/>
        <v>6300</v>
      </c>
      <c r="DO23" s="38">
        <f t="shared" si="19"/>
        <v>39900</v>
      </c>
      <c r="DP23" s="38">
        <f t="shared" si="20"/>
        <v>70300</v>
      </c>
      <c r="DQ23" s="38">
        <f t="shared" si="21"/>
        <v>118900</v>
      </c>
      <c r="DR23" s="38">
        <f t="shared" si="22"/>
        <v>56800</v>
      </c>
      <c r="DS23" s="38">
        <f t="shared" si="23"/>
        <v>77200</v>
      </c>
      <c r="DT23" s="38">
        <f t="shared" si="24"/>
        <v>6200</v>
      </c>
      <c r="DU23" s="39">
        <f t="shared" si="25"/>
        <v>4600</v>
      </c>
      <c r="DV23" s="38">
        <f>IF($B23="3/4-inch",'[2]NonRes - Report'!$G$9, IF($B23="1-inch",'[2]NonRes - Report'!$G$9*'[2]NonRes - Report'!$I$19,IF($B23="1 1/2-inch", '[2]NonRes - Report'!$G$9*'[2]NonRes - Report'!$J$19,IF($B23="2-inch",'[2]NonRes - Report'!$G$9*'[2]NonRes - Report'!$K$19,IF($B23="3-inch",'[2]NonRes - Report'!$G$9*'[2]NonRes - Report'!$L$19,IF($B23="4-inch",'[2]NonRes - Report'!$G$9*'[2]NonRes - Report'!$M$19,IF($B23="6-inch",'[2]NonRes - Report'!$G$9*'[2]NonRes - Report'!$N$19, 0)))))))</f>
        <v>0</v>
      </c>
      <c r="DW23" s="38">
        <f>IF($B23="3/4-inch",'[2]NonRes - Report'!$G$9, IF($B23="1-inch",'[2]NonRes - Report'!$G$9*'[2]NonRes - Report'!$I$19,IF($B23="1 1/2-inch", '[2]NonRes - Report'!$G$9*'[2]NonRes - Report'!$J$19,IF($B23="2-inch",'[2]NonRes - Report'!$G$9*'[2]NonRes - Report'!$K$19,IF($B23="3-inch",'[2]NonRes - Report'!$G$9*'[2]NonRes - Report'!$L$19,IF($B23="4-inch",'[2]NonRes - Report'!$G$9*'[2]NonRes - Report'!$M$19,IF($B23="6-inch",'[2]NonRes - Report'!$G$9*'[2]NonRes - Report'!$N$19, 0)))))))</f>
        <v>0</v>
      </c>
      <c r="DX23" s="38">
        <f>IF($B23="3/4-inch",'[2]NonRes - Report'!$G$9, IF($B23="1-inch",'[2]NonRes - Report'!$G$9*'[2]NonRes - Report'!$I$19,IF($B23="1 1/2-inch", '[2]NonRes - Report'!$G$9*'[2]NonRes - Report'!$J$19,IF($B23="2-inch",'[2]NonRes - Report'!$G$9*'[2]NonRes - Report'!$K$19,IF($B23="3-inch",'[2]NonRes - Report'!$G$9*'[2]NonRes - Report'!$L$19,IF($B23="4-inch",'[2]NonRes - Report'!$G$9*'[2]NonRes - Report'!$M$19,IF($B23="6-inch",'[2]NonRes - Report'!$G$9*'[2]NonRes - Report'!$N$19, 0)))))))</f>
        <v>0</v>
      </c>
      <c r="DY23" s="38">
        <f>IF($B23="3/4-inch",'[2]NonRes - Report'!$G$9, IF($B23="1-inch",'[2]NonRes - Report'!$G$9*'[2]NonRes - Report'!$I$19,IF($B23="1 1/2-inch", '[2]NonRes - Report'!$G$9*'[2]NonRes - Report'!$J$19,IF($B23="2-inch",'[2]NonRes - Report'!$G$9*'[2]NonRes - Report'!$K$19,IF($B23="3-inch",'[2]NonRes - Report'!$G$9*'[2]NonRes - Report'!$L$19,IF($B23="4-inch",'[2]NonRes - Report'!$G$9*'[2]NonRes - Report'!$M$19,IF($B23="6-inch",'[2]NonRes - Report'!$G$9*'[2]NonRes - Report'!$N$19, 0)))))))</f>
        <v>0</v>
      </c>
      <c r="DZ23" s="38">
        <f>IF($B23="3/4-inch",'[2]NonRes - Report'!$G$9, IF($B23="1-inch",'[2]NonRes - Report'!$G$9*'[2]NonRes - Report'!$I$19,IF($B23="1 1/2-inch", '[2]NonRes - Report'!$G$9*'[2]NonRes - Report'!$J$19,IF($B23="2-inch",'[2]NonRes - Report'!$G$9*'[2]NonRes - Report'!$K$19,IF($B23="3-inch",'[2]NonRes - Report'!$G$9*'[2]NonRes - Report'!$L$19,IF($B23="4-inch",'[2]NonRes - Report'!$G$9*'[2]NonRes - Report'!$M$19,IF($B23="6-inch",'[2]NonRes - Report'!$G$9*'[2]NonRes - Report'!$N$19, 0)))))))</f>
        <v>0</v>
      </c>
      <c r="EA23" s="38">
        <f>IF($B23="3/4-inch",'[2]NonRes - Report'!$G$9, IF($B23="1-inch",'[2]NonRes - Report'!$G$9*'[2]NonRes - Report'!$I$19,IF($B23="1 1/2-inch", '[2]NonRes - Report'!$G$9*'[2]NonRes - Report'!$J$19,IF($B23="2-inch",'[2]NonRes - Report'!$G$9*'[2]NonRes - Report'!$K$19,IF($B23="3-inch",'[2]NonRes - Report'!$G$9*'[2]NonRes - Report'!$L$19,IF($B23="4-inch",'[2]NonRes - Report'!$G$9*'[2]NonRes - Report'!$M$19,IF($B23="6-inch",'[2]NonRes - Report'!$G$9*'[2]NonRes - Report'!$N$19, 0)))))))</f>
        <v>0</v>
      </c>
      <c r="EB23" s="38">
        <f>IF($B23="3/4-inch",'[2]NonRes - Report'!$G$9, IF($B23="1-inch",'[2]NonRes - Report'!$G$9*'[2]NonRes - Report'!$I$19,IF($B23="1 1/2-inch", '[2]NonRes - Report'!$G$9*'[2]NonRes - Report'!$J$19,IF($B23="2-inch",'[2]NonRes - Report'!$G$9*'[2]NonRes - Report'!$K$19,IF($B23="3-inch",'[2]NonRes - Report'!$G$9*'[2]NonRes - Report'!$L$19,IF($B23="4-inch",'[2]NonRes - Report'!$G$9*'[2]NonRes - Report'!$M$19,IF($B23="6-inch",'[2]NonRes - Report'!$G$9*'[2]NonRes - Report'!$N$19, 0)))))))</f>
        <v>0</v>
      </c>
      <c r="EC23" s="38">
        <f>IF($B23="3/4-inch",'[2]NonRes - Report'!$G$9, IF($B23="1-inch",'[2]NonRes - Report'!$G$9*'[2]NonRes - Report'!$I$19,IF($B23="1 1/2-inch", '[2]NonRes - Report'!$G$9*'[2]NonRes - Report'!$J$19,IF($B23="2-inch",'[2]NonRes - Report'!$G$9*'[2]NonRes - Report'!$K$19,IF($B23="3-inch",'[2]NonRes - Report'!$G$9*'[2]NonRes - Report'!$L$19,IF($B23="4-inch",'[2]NonRes - Report'!$G$9*'[2]NonRes - Report'!$M$19,IF($B23="6-inch",'[2]NonRes - Report'!$G$9*'[2]NonRes - Report'!$N$19, 0)))))))</f>
        <v>0</v>
      </c>
      <c r="ED23" s="38">
        <f>IF($B23="3/4-inch",'[2]NonRes - Report'!$G$9, IF($B23="1-inch",'[2]NonRes - Report'!$G$9*'[2]NonRes - Report'!$I$19,IF($B23="1 1/2-inch", '[2]NonRes - Report'!$G$9*'[2]NonRes - Report'!$J$19,IF($B23="2-inch",'[2]NonRes - Report'!$G$9*'[2]NonRes - Report'!$K$19,IF($B23="3-inch",'[2]NonRes - Report'!$G$9*'[2]NonRes - Report'!$L$19,IF($B23="4-inch",'[2]NonRes - Report'!$G$9*'[2]NonRes - Report'!$M$19,IF($B23="6-inch",'[2]NonRes - Report'!$G$9*'[2]NonRes - Report'!$N$19, 0)))))))</f>
        <v>0</v>
      </c>
      <c r="EE23" s="38">
        <f>IF($B23="3/4-inch",'[2]NonRes - Report'!$G$9, IF($B23="1-inch",'[2]NonRes - Report'!$G$9*'[2]NonRes - Report'!$I$19,IF($B23="1 1/2-inch", '[2]NonRes - Report'!$G$9*'[2]NonRes - Report'!$J$19,IF($B23="2-inch",'[2]NonRes - Report'!$G$9*'[2]NonRes - Report'!$K$19,IF($B23="3-inch",'[2]NonRes - Report'!$G$9*'[2]NonRes - Report'!$L$19,IF($B23="4-inch",'[2]NonRes - Report'!$G$9*'[2]NonRes - Report'!$M$19,IF($B23="6-inch",'[2]NonRes - Report'!$G$9*'[2]NonRes - Report'!$N$19, 0)))))))</f>
        <v>0</v>
      </c>
      <c r="EF23" s="38">
        <f>IF($B23="3/4-inch",'[2]NonRes - Report'!$G$9, IF($B23="1-inch",'[2]NonRes - Report'!$G$9*'[2]NonRes - Report'!$I$19,IF($B23="1 1/2-inch", '[2]NonRes - Report'!$G$9*'[2]NonRes - Report'!$J$19,IF($B23="2-inch",'[2]NonRes - Report'!$G$9*'[2]NonRes - Report'!$K$19,IF($B23="3-inch",'[2]NonRes - Report'!$G$9*'[2]NonRes - Report'!$L$19,IF($B23="4-inch",'[2]NonRes - Report'!$G$9*'[2]NonRes - Report'!$M$19,IF($B23="6-inch",'[2]NonRes - Report'!$G$9*'[2]NonRes - Report'!$N$19, 0)))))))</f>
        <v>0</v>
      </c>
      <c r="EG23" s="39">
        <f>IF($B23="3/4-inch",'[2]NonRes - Report'!$G$9, IF($B23="1-inch",'[2]NonRes - Report'!$G$9*'[2]NonRes - Report'!$I$19,IF($B23="1 1/2-inch", '[2]NonRes - Report'!$G$9*'[2]NonRes - Report'!$J$19,IF($B23="2-inch",'[2]NonRes - Report'!$G$9*'[2]NonRes - Report'!$K$19,IF($B23="3-inch",'[2]NonRes - Report'!$G$9*'[2]NonRes - Report'!$L$19,IF($B23="4-inch",'[2]NonRes - Report'!$G$9*'[2]NonRes - Report'!$M$19,IF($B23="6-inch",'[2]NonRes - Report'!$G$9*'[2]NonRes - Report'!$N$19, 0)))))))</f>
        <v>0</v>
      </c>
      <c r="EH23" s="42"/>
      <c r="EI23" s="42"/>
      <c r="EJ23" s="42"/>
      <c r="EK23" s="42"/>
      <c r="EL23" s="42"/>
      <c r="EM23" s="42"/>
      <c r="EN23" s="42"/>
      <c r="EO23" s="42"/>
      <c r="EP23" s="42"/>
      <c r="EQ23" s="42"/>
      <c r="ER23" s="42"/>
      <c r="ES23" s="42"/>
    </row>
    <row r="24" spans="1:149" ht="15">
      <c r="A24" s="120" t="s">
        <v>97</v>
      </c>
      <c r="B24" s="34" t="str">
        <f>'[2]Input - NonRes'!A469</f>
        <v>3-inch</v>
      </c>
      <c r="C24" s="35">
        <f t="shared" si="0"/>
        <v>24655</v>
      </c>
      <c r="D24" s="36">
        <f t="shared" si="1"/>
        <v>1277100</v>
      </c>
      <c r="E24" s="37">
        <f>IF('[2]NonRes - Report'!$K$22="Monthly",(AVERAGE(F24:Q24)),AVERAGE(F24,H24,J24,L24,N24,P24))</f>
        <v>106425</v>
      </c>
      <c r="F24" s="38">
        <f>IF('[2]Input - NonRes'!B469="", "", '[2]Input - NonRes'!B469)</f>
        <v>27100</v>
      </c>
      <c r="G24" s="38">
        <f>IF('[2]Input - NonRes'!C469="","",'[2]Input - NonRes'!C469)</f>
        <v>33500</v>
      </c>
      <c r="H24" s="38">
        <f>IF('[2]Input - NonRes'!D469="", "", '[2]Input - NonRes'!D469)</f>
        <v>40900</v>
      </c>
      <c r="I24" s="38">
        <f>IF('[2]Input - NonRes'!E469="", "", '[2]Input - NonRes'!E469)</f>
        <v>30000</v>
      </c>
      <c r="J24" s="38">
        <f>IF('[2]Input - NonRes'!F469="", "", '[2]Input - NonRes'!F469)</f>
        <v>83200</v>
      </c>
      <c r="K24" s="38">
        <f>IF('[2]Input - NonRes'!G469="", "", '[2]Input - NonRes'!G469)</f>
        <v>132300</v>
      </c>
      <c r="L24" s="38">
        <f>IF('[2]Input - NonRes'!H469="", "", '[2]Input - NonRes'!H469)</f>
        <v>277000</v>
      </c>
      <c r="M24" s="38">
        <f>IF('[2]Input - NonRes'!I469="", "", '[2]Input - NonRes'!I469)</f>
        <v>152700</v>
      </c>
      <c r="N24" s="38">
        <f>IF('[2]Input - NonRes'!J469="", "", '[2]Input - NonRes'!J469)</f>
        <v>192500</v>
      </c>
      <c r="O24" s="38">
        <f>IF('[2]Input - NonRes'!K469="", "", '[2]Input - NonRes'!K469)</f>
        <v>204800</v>
      </c>
      <c r="P24" s="38">
        <f>IF('[2]Input - NonRes'!L469="", "", '[2]Input - NonRes'!L469)</f>
        <v>66500</v>
      </c>
      <c r="Q24" s="39">
        <f>IF('[2]Input - NonRes'!M469="", "", '[2]Input - NonRes'!M469)</f>
        <v>36600</v>
      </c>
      <c r="R24" s="40">
        <f>IF(AND($B24="3/4-inch", NOT(F24=""),OR(F24&gt;=0, F24&lt;0)),'[2]NonRes - Report'!$E$9,IF(AND($B24="1-inch", NOT(F24=""),OR(F24&gt;=0, F24&lt;0)),'[2]NonRes - Report'!$I$9,IF(AND($B24="1 1/2-inch", NOT(F24=""),OR(F24&gt;=0, F24&lt;0)),'[2]NonRes - Report'!$J$9,IF(AND($B24="2-inch", NOT(F24=""),OR(F24&gt;=0, F24&lt;0)),'[2]NonRes - Report'!$K$9,IF(AND($B24="3-inch", NOT(F24=""),OR(F24&gt;=0, F24&lt;0)),'[2]NonRes - Report'!$L$9,IF(AND($B24="4-inch", NOT(F24=""),OR(F24&gt;=0, F24&lt;0)),'[2]NonRes - Report'!$M$9,IF(AND($B24="6-inch", NOT(F24=""),OR(F24&gt;=0, F24&lt;0)),'[2]NonRes - Report'!$N$9, 0)))))))</f>
        <v>86.625</v>
      </c>
      <c r="S24" s="40">
        <f>IF(AND($B24="3/4-inch", NOT(G24=""),OR(G24&gt;=0, G24&lt;0)),'[2]NonRes - Report'!$E$9,IF(AND($B24="1-inch", NOT(G24=""),OR(G24&gt;=0, G24&lt;0)),'[2]NonRes - Report'!$I$9,IF(AND($B24="1 1/2-inch", NOT(G24=""),OR(G24&gt;=0, G24&lt;0)),'[2]NonRes - Report'!$J$9,IF(AND($B24="2-inch", NOT(G24=""),OR(G24&gt;=0, G24&lt;0)),'[2]NonRes - Report'!$K$9,IF(AND($B24="3-inch", NOT(G24=""),OR(G24&gt;=0, G24&lt;0)),'[2]NonRes - Report'!$L$9,IF(AND($B24="4-inch", NOT(G24=""),OR(G24&gt;=0, G24&lt;0)),'[2]NonRes - Report'!$M$9,IF(AND($B24="6-inch", NOT(G24=""),OR(G24&gt;=0, G24&lt;0)),'[2]NonRes - Report'!$N$9, 0)))))))</f>
        <v>86.625</v>
      </c>
      <c r="T24" s="40">
        <f>IF(AND($B24="3/4-inch", NOT(H24=""),OR(H24&gt;=0, H24&lt;0)),'[2]NonRes - Report'!$E$9,IF(AND($B24="1-inch", NOT(H24=""),OR(H24&gt;=0, H24&lt;0)),'[2]NonRes - Report'!$I$9,IF(AND($B24="1 1/2-inch", NOT(H24=""),OR(H24&gt;=0, H24&lt;0)),'[2]NonRes - Report'!$J$9,IF(AND($B24="2-inch", NOT(H24=""),OR(H24&gt;=0, H24&lt;0)),'[2]NonRes - Report'!$K$9,IF(AND($B24="3-inch", NOT(H24=""),OR(H24&gt;=0, H24&lt;0)),'[2]NonRes - Report'!$L$9,IF(AND($B24="4-inch", NOT(H24=""),OR(H24&gt;=0, H24&lt;0)),'[2]NonRes - Report'!$M$9,IF(AND($B24="6-inch", NOT(H24=""),OR(H24&gt;=0, H24&lt;0)),'[2]NonRes - Report'!$N$9, 0)))))))</f>
        <v>86.625</v>
      </c>
      <c r="U24" s="40">
        <f>IF(AND($B24="3/4-inch", NOT(I24=""),OR(I24&gt;=0, I24&lt;0)),'[2]NonRes - Report'!$E$9,IF(AND($B24="1-inch", NOT(I24=""),OR(I24&gt;=0, I24&lt;0)),'[2]NonRes - Report'!$I$9,IF(AND($B24="1 1/2-inch", NOT(I24=""),OR(I24&gt;=0, I24&lt;0)),'[2]NonRes - Report'!$J$9,IF(AND($B24="2-inch", NOT(I24=""),OR(I24&gt;=0, I24&lt;0)),'[2]NonRes - Report'!$K$9,IF(AND($B24="3-inch", NOT(I24=""),OR(I24&gt;=0, I24&lt;0)),'[2]NonRes - Report'!$L$9,IF(AND($B24="4-inch", NOT(I24=""),OR(I24&gt;=0, I24&lt;0)),'[2]NonRes - Report'!$M$9,IF(AND($B24="6-inch", NOT(I24=""),OR(I24&gt;=0, I24&lt;0)),'[2]NonRes - Report'!$N$9, 0)))))))</f>
        <v>86.625</v>
      </c>
      <c r="V24" s="40">
        <f>IF(AND($B24="3/4-inch", NOT(J24=""),OR(J24&gt;=0, J24&lt;0)),'[2]NonRes - Report'!$E$9,IF(AND($B24="1-inch", NOT(J24=""),OR(J24&gt;=0, J24&lt;0)),'[2]NonRes - Report'!$I$9,IF(AND($B24="1 1/2-inch", NOT(J24=""),OR(J24&gt;=0, J24&lt;0)),'[2]NonRes - Report'!$J$9,IF(AND($B24="2-inch", NOT(J24=""),OR(J24&gt;=0, J24&lt;0)),'[2]NonRes - Report'!$K$9,IF(AND($B24="3-inch", NOT(J24=""),OR(J24&gt;=0, J24&lt;0)),'[2]NonRes - Report'!$L$9,IF(AND($B24="4-inch", NOT(J24=""),OR(J24&gt;=0, J24&lt;0)),'[2]NonRes - Report'!$M$9,IF(AND($B24="6-inch", NOT(J24=""),OR(J24&gt;=0, J24&lt;0)),'[2]NonRes - Report'!$N$9, 0)))))))</f>
        <v>86.625</v>
      </c>
      <c r="W24" s="40">
        <f>IF(AND($B24="3/4-inch", NOT(K24=""),OR(K24&gt;=0, K24&lt;0)),'[2]NonRes - Report'!$E$9,IF(AND($B24="1-inch", NOT(K24=""),OR(K24&gt;=0, K24&lt;0)),'[2]NonRes - Report'!$I$9,IF(AND($B24="1 1/2-inch", NOT(K24=""),OR(K24&gt;=0, K24&lt;0)),'[2]NonRes - Report'!$J$9,IF(AND($B24="2-inch", NOT(K24=""),OR(K24&gt;=0, K24&lt;0)),'[2]NonRes - Report'!$K$9,IF(AND($B24="3-inch", NOT(K24=""),OR(K24&gt;=0, K24&lt;0)),'[2]NonRes - Report'!$L$9,IF(AND($B24="4-inch", NOT(K24=""),OR(K24&gt;=0, K24&lt;0)),'[2]NonRes - Report'!$M$9,IF(AND($B24="6-inch", NOT(K24=""),OR(K24&gt;=0, K24&lt;0)),'[2]NonRes - Report'!$N$9, 0)))))))</f>
        <v>86.625</v>
      </c>
      <c r="X24" s="40">
        <f>IF(AND($B24="3/4-inch", NOT(L24=""),OR(L24&gt;=0, L24&lt;0)),'[2]NonRes - Report'!$E$9,IF(AND($B24="1-inch", NOT(L24=""),OR(L24&gt;=0, L24&lt;0)),'[2]NonRes - Report'!$I$9,IF(AND($B24="1 1/2-inch", NOT(L24=""),OR(L24&gt;=0, L24&lt;0)),'[2]NonRes - Report'!$J$9,IF(AND($B24="2-inch", NOT(L24=""),OR(L24&gt;=0, L24&lt;0)),'[2]NonRes - Report'!$K$9,IF(AND($B24="3-inch", NOT(L24=""),OR(L24&gt;=0, L24&lt;0)),'[2]NonRes - Report'!$L$9,IF(AND($B24="4-inch", NOT(L24=""),OR(L24&gt;=0, L24&lt;0)),'[2]NonRes - Report'!$M$9,IF(AND($B24="6-inch", NOT(L24=""),OR(L24&gt;=0, L24&lt;0)),'[2]NonRes - Report'!$N$9, 0)))))))</f>
        <v>86.625</v>
      </c>
      <c r="Y24" s="40">
        <f>IF(AND($B24="3/4-inch", NOT(M24=""),OR(M24&gt;=0, M24&lt;0)),'[2]NonRes - Report'!$E$9,IF(AND($B24="1-inch", NOT(M24=""),OR(M24&gt;=0, M24&lt;0)),'[2]NonRes - Report'!$I$9,IF(AND($B24="1 1/2-inch", NOT(M24=""),OR(M24&gt;=0, M24&lt;0)),'[2]NonRes - Report'!$J$9,IF(AND($B24="2-inch", NOT(M24=""),OR(M24&gt;=0, M24&lt;0)),'[2]NonRes - Report'!$K$9,IF(AND($B24="3-inch", NOT(M24=""),OR(M24&gt;=0, M24&lt;0)),'[2]NonRes - Report'!$L$9,IF(AND($B24="4-inch", NOT(M24=""),OR(M24&gt;=0, M24&lt;0)),'[2]NonRes - Report'!$M$9,IF(AND($B24="6-inch", NOT(M24=""),OR(M24&gt;=0, M24&lt;0)),'[2]NonRes - Report'!$N$9, 0)))))))</f>
        <v>86.625</v>
      </c>
      <c r="Z24" s="40">
        <f>IF(AND($B24="3/4-inch", NOT(N24=""),OR(N24&gt;=0, N24&lt;0)),'[2]NonRes - Report'!$E$9,IF(AND($B24="1-inch", NOT(N24=""),OR(N24&gt;=0, N24&lt;0)),'[2]NonRes - Report'!$I$9,IF(AND($B24="1 1/2-inch", NOT(N24=""),OR(N24&gt;=0, N24&lt;0)),'[2]NonRes - Report'!$J$9,IF(AND($B24="2-inch", NOT(N24=""),OR(N24&gt;=0, N24&lt;0)),'[2]NonRes - Report'!$K$9,IF(AND($B24="3-inch", NOT(N24=""),OR(N24&gt;=0, N24&lt;0)),'[2]NonRes - Report'!$L$9,IF(AND($B24="4-inch", NOT(N24=""),OR(N24&gt;=0, N24&lt;0)),'[2]NonRes - Report'!$M$9,IF(AND($B24="6-inch", NOT(N24=""),OR(N24&gt;=0, N24&lt;0)),'[2]NonRes - Report'!$N$9, 0)))))))</f>
        <v>86.625</v>
      </c>
      <c r="AA24" s="40">
        <f>IF(AND($B24="3/4-inch", NOT(O24=""),OR(O24&gt;=0, O24&lt;0)),'[2]NonRes - Report'!$E$9,IF(AND($B24="1-inch", NOT(O24=""),OR(O24&gt;=0, O24&lt;0)),'[2]NonRes - Report'!$I$9,IF(AND($B24="1 1/2-inch", NOT(O24=""),OR(O24&gt;=0, O24&lt;0)),'[2]NonRes - Report'!$J$9,IF(AND($B24="2-inch", NOT(O24=""),OR(O24&gt;=0, O24&lt;0)),'[2]NonRes - Report'!$K$9,IF(AND($B24="3-inch", NOT(O24=""),OR(O24&gt;=0, O24&lt;0)),'[2]NonRes - Report'!$L$9,IF(AND($B24="4-inch", NOT(O24=""),OR(O24&gt;=0, O24&lt;0)),'[2]NonRes - Report'!$M$9,IF(AND($B24="6-inch", NOT(O24=""),OR(O24&gt;=0, O24&lt;0)),'[2]NonRes - Report'!$N$9, 0)))))))</f>
        <v>86.625</v>
      </c>
      <c r="AB24" s="40">
        <f>IF(AND($B24="3/4-inch", NOT(P24=""),OR(P24&gt;=0, P24&lt;0)),'[2]NonRes - Report'!$E$9,IF(AND($B24="1-inch", NOT(P24=""),OR(P24&gt;=0, P24&lt;0)),'[2]NonRes - Report'!$I$9,IF(AND($B24="1 1/2-inch", NOT(P24=""),OR(P24&gt;=0, P24&lt;0)),'[2]NonRes - Report'!$J$9,IF(AND($B24="2-inch", NOT(P24=""),OR(P24&gt;=0, P24&lt;0)),'[2]NonRes - Report'!$K$9,IF(AND($B24="3-inch", NOT(P24=""),OR(P24&gt;=0, P24&lt;0)),'[2]NonRes - Report'!$L$9,IF(AND($B24="4-inch", NOT(P24=""),OR(P24&gt;=0, P24&lt;0)),'[2]NonRes - Report'!$M$9,IF(AND($B24="6-inch", NOT(P24=""),OR(P24&gt;=0, P24&lt;0)),'[2]NonRes - Report'!$N$9, 0)))))))</f>
        <v>86.625</v>
      </c>
      <c r="AC24" s="41">
        <f>IF(AND($B24="3/4-inch", NOT(Q24=""),OR(Q24&gt;=0, Q24&lt;0)),'[2]NonRes - Report'!$E$9,IF(AND($B24="1-inch", NOT(Q24=""),OR(Q24&gt;=0, Q24&lt;0)),'[2]NonRes - Report'!$I$9,IF(AND($B24="1 1/2-inch", NOT(Q24=""),OR(Q24&gt;=0, Q24&lt;0)),'[2]NonRes - Report'!$J$9,IF(AND($B24="2-inch", NOT(Q24=""),OR(Q24&gt;=0, Q24&lt;0)),'[2]NonRes - Report'!$K$9,IF(AND($B24="3-inch", NOT(Q24=""),OR(Q24&gt;=0, Q24&lt;0)),'[2]NonRes - Report'!$L$9,IF(AND($B24="4-inch", NOT(Q24=""),OR(Q24&gt;=0, Q24&lt;0)),'[2]NonRes - Report'!$M$9,IF(AND($B24="6-inch", NOT(Q24=""),OR(Q24&gt;=0, Q24&lt;0)),'[2]NonRes - Report'!$N$9, 0)))))))</f>
        <v>86.625</v>
      </c>
      <c r="AD24" s="38">
        <f>IF(AND($B24="3/4-inch",DJ24&gt;'[2]NonRes - Report'!$G$10),'[2]NonRes - Report'!$G$10,IF(AND($B24="3/4-inch",ABS(DJ24)&gt;'[2]NonRes - Report'!$G$10),-'[2]NonRes - Report'!$G$10,IF(AND($B24="1-inch",DJ24&gt;'[2]NonRes - Report'!$I$10),'[2]NonRes - Report'!$I$10,IF(AND($B24="1-inch",ABS(DJ24)&gt;'[2]NonRes - Report'!$I$10),-'[2]NonRes - Report'!$I$10,IF(AND($B24="1 1/2-inch",DJ24&gt;'[2]NonRes - Report'!$J$10),'[2]NonRes - Report'!$J$10,IF(AND($B24="1 1/2-inch",ABS(DJ24)&gt;'[2]NonRes - Report'!$J$10),-'[2]NonRes - Report'!$J$10,IF(AND($B24="2-inch",DJ24&gt;'[2]NonRes - Report'!$K$10),'[2]NonRes - Report'!$K$10,IF(AND($B24="2-inch",ABS(DJ24)&gt;'[2]NonRes - Report'!$K$10),-'[2]NonRes - Report'!$K$10,IF(AND($B24="3-inch",DJ24&gt;'[2]NonRes - Report'!$L$10),'[2]NonRes - Report'!$L$10,IF(AND($B24="3-inch",ABS(DJ24)&gt;'[2]NonRes - Report'!$L$10),-'[2]NonRes - Report'!$L$10,IF(AND($B24="4-inch",DJ24&gt;'[2]NonRes - Report'!$M$10),'[2]NonRes - Report'!$M$10,IF(AND($B24="4-inch",ABS(DJ24)&gt;'[2]NonRes - Report'!$M$10),-'[2]NonRes - Report'!$M$10,IF(AND($B24="6-inch",DJ24&gt;'[2]NonRes - Report'!$N$10),'[2]NonRes - Report'!$N$10,IF(AND($B24="6-inch",ABS(DJ24)&gt;'[2]NonRes - Report'!$N$10),-'[2]NonRes - Report'!$N$10,IF(DJ24&lt;0,-DJ24,DJ24)))))))))))))))</f>
        <v>9000</v>
      </c>
      <c r="AE24" s="38">
        <f>IF(AND($B24="3/4-inch",DK24&gt;'[2]NonRes - Report'!$G$10),'[2]NonRes - Report'!$G$10,IF(AND($B24="3/4-inch",ABS(DK24)&gt;'[2]NonRes - Report'!$G$10),-'[2]NonRes - Report'!$G$10,IF(AND($B24="1-inch",DK24&gt;'[2]NonRes - Report'!$I$10),'[2]NonRes - Report'!$I$10,IF(AND($B24="1-inch",ABS(DK24)&gt;'[2]NonRes - Report'!$I$10),-'[2]NonRes - Report'!$I$10,IF(AND($B24="1 1/2-inch",DK24&gt;'[2]NonRes - Report'!$J$10),'[2]NonRes - Report'!$J$10,IF(AND($B24="1 1/2-inch",ABS(DK24)&gt;'[2]NonRes - Report'!$J$10),-'[2]NonRes - Report'!$J$10,IF(AND($B24="2-inch",DK24&gt;'[2]NonRes - Report'!$K$10),'[2]NonRes - Report'!$K$10,IF(AND($B24="2-inch",ABS(DK24)&gt;'[2]NonRes - Report'!$K$10),-'[2]NonRes - Report'!$K$10,IF(AND($B24="3-inch",DK24&gt;'[2]NonRes - Report'!$L$10),'[2]NonRes - Report'!$L$10,IF(AND($B24="3-inch",ABS(DK24)&gt;'[2]NonRes - Report'!$L$10),-'[2]NonRes - Report'!$L$10,IF(AND($B24="4-inch",DK24&gt;'[2]NonRes - Report'!$M$10),'[2]NonRes - Report'!$M$10,IF(AND($B24="4-inch",ABS(DK24)&gt;'[2]NonRes - Report'!$M$10),-'[2]NonRes - Report'!$M$10,IF(AND($B24="6-inch",DK24&gt;'[2]NonRes - Report'!$N$10),'[2]NonRes - Report'!$N$10,IF(AND($B24="6-inch",ABS(DK24)&gt;'[2]NonRes - Report'!$N$10),-'[2]NonRes - Report'!$N$10,IF(DK24&lt;0,-DK24,DK24)))))))))))))))</f>
        <v>9000</v>
      </c>
      <c r="AF24" s="38">
        <f>IF(AND($B24="3/4-inch",DL24&gt;'[2]NonRes - Report'!$G$10),'[2]NonRes - Report'!$G$10,IF(AND($B24="3/4-inch",ABS(DL24)&gt;'[2]NonRes - Report'!$G$10),-'[2]NonRes - Report'!$G$10,IF(AND($B24="1-inch",DL24&gt;'[2]NonRes - Report'!$I$10),'[2]NonRes - Report'!$I$10,IF(AND($B24="1-inch",ABS(DL24)&gt;'[2]NonRes - Report'!$I$10),-'[2]NonRes - Report'!$I$10,IF(AND($B24="1 1/2-inch",DL24&gt;'[2]NonRes - Report'!$J$10),'[2]NonRes - Report'!$J$10,IF(AND($B24="1 1/2-inch",ABS(DL24)&gt;'[2]NonRes - Report'!$J$10),-'[2]NonRes - Report'!$J$10,IF(AND($B24="2-inch",DL24&gt;'[2]NonRes - Report'!$K$10),'[2]NonRes - Report'!$K$10,IF(AND($B24="2-inch",ABS(DL24)&gt;'[2]NonRes - Report'!$K$10),-'[2]NonRes - Report'!$K$10,IF(AND($B24="3-inch",DL24&gt;'[2]NonRes - Report'!$L$10),'[2]NonRes - Report'!$L$10,IF(AND($B24="3-inch",ABS(DL24)&gt;'[2]NonRes - Report'!$L$10),-'[2]NonRes - Report'!$L$10,IF(AND($B24="4-inch",DL24&gt;'[2]NonRes - Report'!$M$10),'[2]NonRes - Report'!$M$10,IF(AND($B24="4-inch",ABS(DL24)&gt;'[2]NonRes - Report'!$M$10),-'[2]NonRes - Report'!$M$10,IF(AND($B24="6-inch",DL24&gt;'[2]NonRes - Report'!$N$10),'[2]NonRes - Report'!$N$10,IF(AND($B24="6-inch",ABS(DL24)&gt;'[2]NonRes - Report'!$N$10),-'[2]NonRes - Report'!$N$10,IF(DL24&lt;0,-DL24,DL24)))))))))))))))</f>
        <v>9000</v>
      </c>
      <c r="AG24" s="38">
        <f>IF(AND($B24="3/4-inch",DM24&gt;'[2]NonRes - Report'!$G$10),'[2]NonRes - Report'!$G$10,IF(AND($B24="3/4-inch",ABS(DM24)&gt;'[2]NonRes - Report'!$G$10),-'[2]NonRes - Report'!$G$10,IF(AND($B24="1-inch",DM24&gt;'[2]NonRes - Report'!$I$10),'[2]NonRes - Report'!$I$10,IF(AND($B24="1-inch",ABS(DM24)&gt;'[2]NonRes - Report'!$I$10),-'[2]NonRes - Report'!$I$10,IF(AND($B24="1 1/2-inch",DM24&gt;'[2]NonRes - Report'!$J$10),'[2]NonRes - Report'!$J$10,IF(AND($B24="1 1/2-inch",ABS(DM24)&gt;'[2]NonRes - Report'!$J$10),-'[2]NonRes - Report'!$J$10,IF(AND($B24="2-inch",DM24&gt;'[2]NonRes - Report'!$K$10),'[2]NonRes - Report'!$K$10,IF(AND($B24="2-inch",ABS(DM24)&gt;'[2]NonRes - Report'!$K$10),-'[2]NonRes - Report'!$K$10,IF(AND($B24="3-inch",DM24&gt;'[2]NonRes - Report'!$L$10),'[2]NonRes - Report'!$L$10,IF(AND($B24="3-inch",ABS(DM24)&gt;'[2]NonRes - Report'!$L$10),-'[2]NonRes - Report'!$L$10,IF(AND($B24="4-inch",DM24&gt;'[2]NonRes - Report'!$M$10),'[2]NonRes - Report'!$M$10,IF(AND($B24="4-inch",ABS(DM24)&gt;'[2]NonRes - Report'!$M$10),-'[2]NonRes - Report'!$M$10,IF(AND($B24="6-inch",DM24&gt;'[2]NonRes - Report'!$N$10),'[2]NonRes - Report'!$N$10,IF(AND($B24="6-inch",ABS(DM24)&gt;'[2]NonRes - Report'!$N$10),-'[2]NonRes - Report'!$N$10,IF(DM24&lt;0,-DM24,DM24)))))))))))))))</f>
        <v>9000</v>
      </c>
      <c r="AH24" s="38">
        <f>IF(AND($B24="3/4-inch",DN24&gt;'[2]NonRes - Report'!$G$10),'[2]NonRes - Report'!$G$10,IF(AND($B24="3/4-inch",ABS(DN24)&gt;'[2]NonRes - Report'!$G$10),-'[2]NonRes - Report'!$G$10,IF(AND($B24="1-inch",DN24&gt;'[2]NonRes - Report'!$I$10),'[2]NonRes - Report'!$I$10,IF(AND($B24="1-inch",ABS(DN24)&gt;'[2]NonRes - Report'!$I$10),-'[2]NonRes - Report'!$I$10,IF(AND($B24="1 1/2-inch",DN24&gt;'[2]NonRes - Report'!$J$10),'[2]NonRes - Report'!$J$10,IF(AND($B24="1 1/2-inch",ABS(DN24)&gt;'[2]NonRes - Report'!$J$10),-'[2]NonRes - Report'!$J$10,IF(AND($B24="2-inch",DN24&gt;'[2]NonRes - Report'!$K$10),'[2]NonRes - Report'!$K$10,IF(AND($B24="2-inch",ABS(DN24)&gt;'[2]NonRes - Report'!$K$10),-'[2]NonRes - Report'!$K$10,IF(AND($B24="3-inch",DN24&gt;'[2]NonRes - Report'!$L$10),'[2]NonRes - Report'!$L$10,IF(AND($B24="3-inch",ABS(DN24)&gt;'[2]NonRes - Report'!$L$10),-'[2]NonRes - Report'!$L$10,IF(AND($B24="4-inch",DN24&gt;'[2]NonRes - Report'!$M$10),'[2]NonRes - Report'!$M$10,IF(AND($B24="4-inch",ABS(DN24)&gt;'[2]NonRes - Report'!$M$10),-'[2]NonRes - Report'!$M$10,IF(AND($B24="6-inch",DN24&gt;'[2]NonRes - Report'!$N$10),'[2]NonRes - Report'!$N$10,IF(AND($B24="6-inch",ABS(DN24)&gt;'[2]NonRes - Report'!$N$10),-'[2]NonRes - Report'!$N$10,IF(DN24&lt;0,-DN24,DN24)))))))))))))))</f>
        <v>9000</v>
      </c>
      <c r="AI24" s="38">
        <f>IF(AND($B24="3/4-inch",DO24&gt;'[2]NonRes - Report'!$G$10),'[2]NonRes - Report'!$G$10,IF(AND($B24="3/4-inch",ABS(DO24)&gt;'[2]NonRes - Report'!$G$10),-'[2]NonRes - Report'!$G$10,IF(AND($B24="1-inch",DO24&gt;'[2]NonRes - Report'!$I$10),'[2]NonRes - Report'!$I$10,IF(AND($B24="1-inch",ABS(DO24)&gt;'[2]NonRes - Report'!$I$10),-'[2]NonRes - Report'!$I$10,IF(AND($B24="1 1/2-inch",DO24&gt;'[2]NonRes - Report'!$J$10),'[2]NonRes - Report'!$J$10,IF(AND($B24="1 1/2-inch",ABS(DO24)&gt;'[2]NonRes - Report'!$J$10),-'[2]NonRes - Report'!$J$10,IF(AND($B24="2-inch",DO24&gt;'[2]NonRes - Report'!$K$10),'[2]NonRes - Report'!$K$10,IF(AND($B24="2-inch",ABS(DO24)&gt;'[2]NonRes - Report'!$K$10),-'[2]NonRes - Report'!$K$10,IF(AND($B24="3-inch",DO24&gt;'[2]NonRes - Report'!$L$10),'[2]NonRes - Report'!$L$10,IF(AND($B24="3-inch",ABS(DO24)&gt;'[2]NonRes - Report'!$L$10),-'[2]NonRes - Report'!$L$10,IF(AND($B24="4-inch",DO24&gt;'[2]NonRes - Report'!$M$10),'[2]NonRes - Report'!$M$10,IF(AND($B24="4-inch",ABS(DO24)&gt;'[2]NonRes - Report'!$M$10),-'[2]NonRes - Report'!$M$10,IF(AND($B24="6-inch",DO24&gt;'[2]NonRes - Report'!$N$10),'[2]NonRes - Report'!$N$10,IF(AND($B24="6-inch",ABS(DO24)&gt;'[2]NonRes - Report'!$N$10),-'[2]NonRes - Report'!$N$10,IF(DO24&lt;0,-DO24,DO24)))))))))))))))</f>
        <v>9000</v>
      </c>
      <c r="AJ24" s="38">
        <f>IF(AND($B24="3/4-inch",DP24&gt;'[2]NonRes - Report'!$G$10),'[2]NonRes - Report'!$G$10,IF(AND($B24="3/4-inch",ABS(DP24)&gt;'[2]NonRes - Report'!$G$10),-'[2]NonRes - Report'!$G$10,IF(AND($B24="1-inch",DP24&gt;'[2]NonRes - Report'!$I$10),'[2]NonRes - Report'!$I$10,IF(AND($B24="1-inch",ABS(DP24)&gt;'[2]NonRes - Report'!$I$10),-'[2]NonRes - Report'!$I$10,IF(AND($B24="1 1/2-inch",DP24&gt;'[2]NonRes - Report'!$J$10),'[2]NonRes - Report'!$J$10,IF(AND($B24="1 1/2-inch",ABS(DP24)&gt;'[2]NonRes - Report'!$J$10),-'[2]NonRes - Report'!$J$10,IF(AND($B24="2-inch",DP24&gt;'[2]NonRes - Report'!$K$10),'[2]NonRes - Report'!$K$10,IF(AND($B24="2-inch",ABS(DP24)&gt;'[2]NonRes - Report'!$K$10),-'[2]NonRes - Report'!$K$10,IF(AND($B24="3-inch",DP24&gt;'[2]NonRes - Report'!$L$10),'[2]NonRes - Report'!$L$10,IF(AND($B24="3-inch",ABS(DP24)&gt;'[2]NonRes - Report'!$L$10),-'[2]NonRes - Report'!$L$10,IF(AND($B24="4-inch",DP24&gt;'[2]NonRes - Report'!$M$10),'[2]NonRes - Report'!$M$10,IF(AND($B24="4-inch",ABS(DP24)&gt;'[2]NonRes - Report'!$M$10),-'[2]NonRes - Report'!$M$10,IF(AND($B24="6-inch",DP24&gt;'[2]NonRes - Report'!$N$10),'[2]NonRes - Report'!$N$10,IF(AND($B24="6-inch",ABS(DP24)&gt;'[2]NonRes - Report'!$N$10),-'[2]NonRes - Report'!$N$10,IF(DP24&lt;0,-DP24,DP24)))))))))))))))</f>
        <v>9000</v>
      </c>
      <c r="AK24" s="38">
        <f>IF(AND($B24="3/4-inch",DQ24&gt;'[2]NonRes - Report'!$G$10),'[2]NonRes - Report'!$G$10,IF(AND($B24="3/4-inch",ABS(DQ24)&gt;'[2]NonRes - Report'!$G$10),-'[2]NonRes - Report'!$G$10,IF(AND($B24="1-inch",DQ24&gt;'[2]NonRes - Report'!$I$10),'[2]NonRes - Report'!$I$10,IF(AND($B24="1-inch",ABS(DQ24)&gt;'[2]NonRes - Report'!$I$10),-'[2]NonRes - Report'!$I$10,IF(AND($B24="1 1/2-inch",DQ24&gt;'[2]NonRes - Report'!$J$10),'[2]NonRes - Report'!$J$10,IF(AND($B24="1 1/2-inch",ABS(DQ24)&gt;'[2]NonRes - Report'!$J$10),-'[2]NonRes - Report'!$J$10,IF(AND($B24="2-inch",DQ24&gt;'[2]NonRes - Report'!$K$10),'[2]NonRes - Report'!$K$10,IF(AND($B24="2-inch",ABS(DQ24)&gt;'[2]NonRes - Report'!$K$10),-'[2]NonRes - Report'!$K$10,IF(AND($B24="3-inch",DQ24&gt;'[2]NonRes - Report'!$L$10),'[2]NonRes - Report'!$L$10,IF(AND($B24="3-inch",ABS(DQ24)&gt;'[2]NonRes - Report'!$L$10),-'[2]NonRes - Report'!$L$10,IF(AND($B24="4-inch",DQ24&gt;'[2]NonRes - Report'!$M$10),'[2]NonRes - Report'!$M$10,IF(AND($B24="4-inch",ABS(DQ24)&gt;'[2]NonRes - Report'!$M$10),-'[2]NonRes - Report'!$M$10,IF(AND($B24="6-inch",DQ24&gt;'[2]NonRes - Report'!$N$10),'[2]NonRes - Report'!$N$10,IF(AND($B24="6-inch",ABS(DQ24)&gt;'[2]NonRes - Report'!$N$10),-'[2]NonRes - Report'!$N$10,IF(DQ24&lt;0,-DQ24,DQ24)))))))))))))))</f>
        <v>9000</v>
      </c>
      <c r="AL24" s="38">
        <f>IF(AND($B24="3/4-inch",DR24&gt;'[2]NonRes - Report'!$G$10),'[2]NonRes - Report'!$G$10,IF(AND($B24="3/4-inch",ABS(DR24)&gt;'[2]NonRes - Report'!$G$10),-'[2]NonRes - Report'!$G$10,IF(AND($B24="1-inch",DR24&gt;'[2]NonRes - Report'!$I$10),'[2]NonRes - Report'!$I$10,IF(AND($B24="1-inch",ABS(DR24)&gt;'[2]NonRes - Report'!$I$10),-'[2]NonRes - Report'!$I$10,IF(AND($B24="1 1/2-inch",DR24&gt;'[2]NonRes - Report'!$J$10),'[2]NonRes - Report'!$J$10,IF(AND($B24="1 1/2-inch",ABS(DR24)&gt;'[2]NonRes - Report'!$J$10),-'[2]NonRes - Report'!$J$10,IF(AND($B24="2-inch",DR24&gt;'[2]NonRes - Report'!$K$10),'[2]NonRes - Report'!$K$10,IF(AND($B24="2-inch",ABS(DR24)&gt;'[2]NonRes - Report'!$K$10),-'[2]NonRes - Report'!$K$10,IF(AND($B24="3-inch",DR24&gt;'[2]NonRes - Report'!$L$10),'[2]NonRes - Report'!$L$10,IF(AND($B24="3-inch",ABS(DR24)&gt;'[2]NonRes - Report'!$L$10),-'[2]NonRes - Report'!$L$10,IF(AND($B24="4-inch",DR24&gt;'[2]NonRes - Report'!$M$10),'[2]NonRes - Report'!$M$10,IF(AND($B24="4-inch",ABS(DR24)&gt;'[2]NonRes - Report'!$M$10),-'[2]NonRes - Report'!$M$10,IF(AND($B24="6-inch",DR24&gt;'[2]NonRes - Report'!$N$10),'[2]NonRes - Report'!$N$10,IF(AND($B24="6-inch",ABS(DR24)&gt;'[2]NonRes - Report'!$N$10),-'[2]NonRes - Report'!$N$10,IF(DR24&lt;0,-DR24,DR24)))))))))))))))</f>
        <v>9000</v>
      </c>
      <c r="AM24" s="38">
        <f>IF(AND($B24="3/4-inch",DS24&gt;'[2]NonRes - Report'!$G$10),'[2]NonRes - Report'!$G$10,IF(AND($B24="3/4-inch",ABS(DS24)&gt;'[2]NonRes - Report'!$G$10),-'[2]NonRes - Report'!$G$10,IF(AND($B24="1-inch",DS24&gt;'[2]NonRes - Report'!$I$10),'[2]NonRes - Report'!$I$10,IF(AND($B24="1-inch",ABS(DS24)&gt;'[2]NonRes - Report'!$I$10),-'[2]NonRes - Report'!$I$10,IF(AND($B24="1 1/2-inch",DS24&gt;'[2]NonRes - Report'!$J$10),'[2]NonRes - Report'!$J$10,IF(AND($B24="1 1/2-inch",ABS(DS24)&gt;'[2]NonRes - Report'!$J$10),-'[2]NonRes - Report'!$J$10,IF(AND($B24="2-inch",DS24&gt;'[2]NonRes - Report'!$K$10),'[2]NonRes - Report'!$K$10,IF(AND($B24="2-inch",ABS(DS24)&gt;'[2]NonRes - Report'!$K$10),-'[2]NonRes - Report'!$K$10,IF(AND($B24="3-inch",DS24&gt;'[2]NonRes - Report'!$L$10),'[2]NonRes - Report'!$L$10,IF(AND($B24="3-inch",ABS(DS24)&gt;'[2]NonRes - Report'!$L$10),-'[2]NonRes - Report'!$L$10,IF(AND($B24="4-inch",DS24&gt;'[2]NonRes - Report'!$M$10),'[2]NonRes - Report'!$M$10,IF(AND($B24="4-inch",ABS(DS24)&gt;'[2]NonRes - Report'!$M$10),-'[2]NonRes - Report'!$M$10,IF(AND($B24="6-inch",DS24&gt;'[2]NonRes - Report'!$N$10),'[2]NonRes - Report'!$N$10,IF(AND($B24="6-inch",ABS(DS24)&gt;'[2]NonRes - Report'!$N$10),-'[2]NonRes - Report'!$N$10,IF(DS24&lt;0,-DS24,DS24)))))))))))))))</f>
        <v>9000</v>
      </c>
      <c r="AN24" s="38">
        <f>IF(AND($B24="3/4-inch",DT24&gt;'[2]NonRes - Report'!$G$10),'[2]NonRes - Report'!$G$10,IF(AND($B24="3/4-inch",ABS(DT24)&gt;'[2]NonRes - Report'!$G$10),-'[2]NonRes - Report'!$G$10,IF(AND($B24="1-inch",DT24&gt;'[2]NonRes - Report'!$I$10),'[2]NonRes - Report'!$I$10,IF(AND($B24="1-inch",ABS(DT24)&gt;'[2]NonRes - Report'!$I$10),-'[2]NonRes - Report'!$I$10,IF(AND($B24="1 1/2-inch",DT24&gt;'[2]NonRes - Report'!$J$10),'[2]NonRes - Report'!$J$10,IF(AND($B24="1 1/2-inch",ABS(DT24)&gt;'[2]NonRes - Report'!$J$10),-'[2]NonRes - Report'!$J$10,IF(AND($B24="2-inch",DT24&gt;'[2]NonRes - Report'!$K$10),'[2]NonRes - Report'!$K$10,IF(AND($B24="2-inch",ABS(DT24)&gt;'[2]NonRes - Report'!$K$10),-'[2]NonRes - Report'!$K$10,IF(AND($B24="3-inch",DT24&gt;'[2]NonRes - Report'!$L$10),'[2]NonRes - Report'!$L$10,IF(AND($B24="3-inch",ABS(DT24)&gt;'[2]NonRes - Report'!$L$10),-'[2]NonRes - Report'!$L$10,IF(AND($B24="4-inch",DT24&gt;'[2]NonRes - Report'!$M$10),'[2]NonRes - Report'!$M$10,IF(AND($B24="4-inch",ABS(DT24)&gt;'[2]NonRes - Report'!$M$10),-'[2]NonRes - Report'!$M$10,IF(AND($B24="6-inch",DT24&gt;'[2]NonRes - Report'!$N$10),'[2]NonRes - Report'!$N$10,IF(AND($B24="6-inch",ABS(DT24)&gt;'[2]NonRes - Report'!$N$10),-'[2]NonRes - Report'!$N$10,IF(DT24&lt;0,-DT24,DT24)))))))))))))))</f>
        <v>9000</v>
      </c>
      <c r="AO24" s="39">
        <f>IF(AND($B24="3/4-inch",DU24&gt;'[2]NonRes - Report'!$G$10),'[2]NonRes - Report'!$G$10,IF(AND($B24="3/4-inch",ABS(DU24)&gt;'[2]NonRes - Report'!$G$10),-'[2]NonRes - Report'!$G$10,IF(AND($B24="1-inch",DU24&gt;'[2]NonRes - Report'!$I$10),'[2]NonRes - Report'!$I$10,IF(AND($B24="1-inch",ABS(DU24)&gt;'[2]NonRes - Report'!$I$10),-'[2]NonRes - Report'!$I$10,IF(AND($B24="1 1/2-inch",DU24&gt;'[2]NonRes - Report'!$J$10),'[2]NonRes - Report'!$J$10,IF(AND($B24="1 1/2-inch",ABS(DU24)&gt;'[2]NonRes - Report'!$J$10),-'[2]NonRes - Report'!$J$10,IF(AND($B24="2-inch",DU24&gt;'[2]NonRes - Report'!$K$10),'[2]NonRes - Report'!$K$10,IF(AND($B24="2-inch",ABS(DU24)&gt;'[2]NonRes - Report'!$K$10),-'[2]NonRes - Report'!$K$10,IF(AND($B24="3-inch",DU24&gt;'[2]NonRes - Report'!$L$10),'[2]NonRes - Report'!$L$10,IF(AND($B24="3-inch",ABS(DU24)&gt;'[2]NonRes - Report'!$L$10),-'[2]NonRes - Report'!$L$10,IF(AND($B24="4-inch",DU24&gt;'[2]NonRes - Report'!$M$10),'[2]NonRes - Report'!$M$10,IF(AND($B24="4-inch",ABS(DU24)&gt;'[2]NonRes - Report'!$M$10),-'[2]NonRes - Report'!$M$10,IF(AND($B24="6-inch",DU24&gt;'[2]NonRes - Report'!$N$10),'[2]NonRes - Report'!$N$10,IF(AND($B24="6-inch",ABS(DU24)&gt;'[2]NonRes - Report'!$N$10),-'[2]NonRes - Report'!$N$10,IF(DU24&lt;0,-DU24,DU24)))))))))))))))</f>
        <v>9000</v>
      </c>
      <c r="AP24" s="40">
        <f>IF(AND($B24="3/4-inch",DJ24&gt;'[2]NonRes - Report'!$G$10),('[2]NonRes - Report'!$G$10/'[2]NonRes - Report'!$I$22*'[2]NonRes - Report'!$E$10),IF(AND($B24="1-inch",DJ24&gt;'[2]NonRes - Report'!$I$10),('[2]NonRes - Report'!$I$10/'[2]NonRes - Report'!$I$22*'[2]NonRes - Report'!$E$10),IF(AND($B24="1 1/2-inch",DJ24&gt;'[2]NonRes - Report'!$J$10),('[2]NonRes - Report'!$J$10/'[2]NonRes - Report'!$I$22*'[2]NonRes - Report'!$E$10),IF(AND($B24="2-inch",DJ24&gt;'[2]NonRes - Report'!$K$10),('[2]NonRes - Report'!$K$10/'[2]NonRes - Report'!$I$22*'[2]NonRes - Report'!$E$10),IF(AND($B24="3-inch",DJ24&gt;'[2]NonRes - Report'!$L$10),('[2]NonRes - Report'!$L$10/'[2]NonRes - Report'!$I$22*'[2]NonRes - Report'!$E$10),IF(AND($B24="4-inch",DJ24&gt;'[2]NonRes - Report'!$M$10),('[2]NonRes - Report'!$M$10/'[2]NonRes - Report'!$I$22*'[2]NonRes - Report'!$E$10),IF(AND($B24="6-inch",DJ24&gt;'[2]NonRes - Report'!$N$10),('[2]NonRes - Report'!$N$10/'[2]NonRes - Report'!$I$22*'[2]NonRes - Report'!$E$10),AD24/'[2]NonRes - Report'!$I$22*'[2]NonRes - Report'!$E$10)))))))</f>
        <v>76.5</v>
      </c>
      <c r="AQ24" s="40">
        <f>IF(AND($B24="3/4-inch",DK24&gt;'[2]NonRes - Report'!$G$10),('[2]NonRes - Report'!$G$10/'[2]NonRes - Report'!$I$22*'[2]NonRes - Report'!$E$10),IF(AND($B24="1-inch",DK24&gt;'[2]NonRes - Report'!$I$10),('[2]NonRes - Report'!$I$10/'[2]NonRes - Report'!$I$22*'[2]NonRes - Report'!$E$10),IF(AND($B24="1 1/2-inch",DK24&gt;'[2]NonRes - Report'!$J$10),('[2]NonRes - Report'!$J$10/'[2]NonRes - Report'!$I$22*'[2]NonRes - Report'!$E$10),IF(AND($B24="2-inch",DK24&gt;'[2]NonRes - Report'!$K$10),('[2]NonRes - Report'!$K$10/'[2]NonRes - Report'!$I$22*'[2]NonRes - Report'!$E$10),IF(AND($B24="3-inch",DK24&gt;'[2]NonRes - Report'!$L$10),('[2]NonRes - Report'!$L$10/'[2]NonRes - Report'!$I$22*'[2]NonRes - Report'!$E$10),IF(AND($B24="4-inch",DK24&gt;'[2]NonRes - Report'!$M$10),('[2]NonRes - Report'!$M$10/'[2]NonRes - Report'!$I$22*'[2]NonRes - Report'!$E$10),IF(AND($B24="6-inch",DK24&gt;'[2]NonRes - Report'!$N$10),('[2]NonRes - Report'!$N$10/'[2]NonRes - Report'!$I$22*'[2]NonRes - Report'!$E$10),AE24/'[2]NonRes - Report'!$I$22*'[2]NonRes - Report'!$E$10)))))))</f>
        <v>76.5</v>
      </c>
      <c r="AR24" s="40">
        <f>IF(AND($B24="3/4-inch",DL24&gt;'[2]NonRes - Report'!$G$10),('[2]NonRes - Report'!$G$10/'[2]NonRes - Report'!$I$22*'[2]NonRes - Report'!$E$10),IF(AND($B24="1-inch",DL24&gt;'[2]NonRes - Report'!$I$10),('[2]NonRes - Report'!$I$10/'[2]NonRes - Report'!$I$22*'[2]NonRes - Report'!$E$10),IF(AND($B24="1 1/2-inch",DL24&gt;'[2]NonRes - Report'!$J$10),('[2]NonRes - Report'!$J$10/'[2]NonRes - Report'!$I$22*'[2]NonRes - Report'!$E$10),IF(AND($B24="2-inch",DL24&gt;'[2]NonRes - Report'!$K$10),('[2]NonRes - Report'!$K$10/'[2]NonRes - Report'!$I$22*'[2]NonRes - Report'!$E$10),IF(AND($B24="3-inch",DL24&gt;'[2]NonRes - Report'!$L$10),('[2]NonRes - Report'!$L$10/'[2]NonRes - Report'!$I$22*'[2]NonRes - Report'!$E$10),IF(AND($B24="4-inch",DL24&gt;'[2]NonRes - Report'!$M$10),('[2]NonRes - Report'!$M$10/'[2]NonRes - Report'!$I$22*'[2]NonRes - Report'!$E$10),IF(AND($B24="6-inch",DL24&gt;'[2]NonRes - Report'!$N$10),('[2]NonRes - Report'!$N$10/'[2]NonRes - Report'!$I$22*'[2]NonRes - Report'!$E$10),AF24/'[2]NonRes - Report'!$I$22*'[2]NonRes - Report'!$E$10)))))))</f>
        <v>76.5</v>
      </c>
      <c r="AS24" s="40">
        <f>IF(AND($B24="3/4-inch",DM24&gt;'[2]NonRes - Report'!$G$10),('[2]NonRes - Report'!$G$10/'[2]NonRes - Report'!$I$22*'[2]NonRes - Report'!$E$10),IF(AND($B24="1-inch",DM24&gt;'[2]NonRes - Report'!$I$10),('[2]NonRes - Report'!$I$10/'[2]NonRes - Report'!$I$22*'[2]NonRes - Report'!$E$10),IF(AND($B24="1 1/2-inch",DM24&gt;'[2]NonRes - Report'!$J$10),('[2]NonRes - Report'!$J$10/'[2]NonRes - Report'!$I$22*'[2]NonRes - Report'!$E$10),IF(AND($B24="2-inch",DM24&gt;'[2]NonRes - Report'!$K$10),('[2]NonRes - Report'!$K$10/'[2]NonRes - Report'!$I$22*'[2]NonRes - Report'!$E$10),IF(AND($B24="3-inch",DM24&gt;'[2]NonRes - Report'!$L$10),('[2]NonRes - Report'!$L$10/'[2]NonRes - Report'!$I$22*'[2]NonRes - Report'!$E$10),IF(AND($B24="4-inch",DM24&gt;'[2]NonRes - Report'!$M$10),('[2]NonRes - Report'!$M$10/'[2]NonRes - Report'!$I$22*'[2]NonRes - Report'!$E$10),IF(AND($B24="6-inch",DM24&gt;'[2]NonRes - Report'!$N$10),('[2]NonRes - Report'!$N$10/'[2]NonRes - Report'!$I$22*'[2]NonRes - Report'!$E$10),AG24/'[2]NonRes - Report'!$I$22*'[2]NonRes - Report'!$E$10)))))))</f>
        <v>76.5</v>
      </c>
      <c r="AT24" s="40">
        <f>IF(AND($B24="3/4-inch",DN24&gt;'[2]NonRes - Report'!$G$10),('[2]NonRes - Report'!$G$10/'[2]NonRes - Report'!$I$22*'[2]NonRes - Report'!$E$10),IF(AND($B24="1-inch",DN24&gt;'[2]NonRes - Report'!$I$10),('[2]NonRes - Report'!$I$10/'[2]NonRes - Report'!$I$22*'[2]NonRes - Report'!$E$10),IF(AND($B24="1 1/2-inch",DN24&gt;'[2]NonRes - Report'!$J$10),('[2]NonRes - Report'!$J$10/'[2]NonRes - Report'!$I$22*'[2]NonRes - Report'!$E$10),IF(AND($B24="2-inch",DN24&gt;'[2]NonRes - Report'!$K$10),('[2]NonRes - Report'!$K$10/'[2]NonRes - Report'!$I$22*'[2]NonRes - Report'!$E$10),IF(AND($B24="3-inch",DN24&gt;'[2]NonRes - Report'!$L$10),('[2]NonRes - Report'!$L$10/'[2]NonRes - Report'!$I$22*'[2]NonRes - Report'!$E$10),IF(AND($B24="4-inch",DN24&gt;'[2]NonRes - Report'!$M$10),('[2]NonRes - Report'!$M$10/'[2]NonRes - Report'!$I$22*'[2]NonRes - Report'!$E$10),IF(AND($B24="6-inch",DN24&gt;'[2]NonRes - Report'!$N$10),('[2]NonRes - Report'!$N$10/'[2]NonRes - Report'!$I$22*'[2]NonRes - Report'!$E$10),AH24/'[2]NonRes - Report'!$I$22*'[2]NonRes - Report'!$E$10)))))))</f>
        <v>76.5</v>
      </c>
      <c r="AU24" s="40">
        <f>IF(AND($B24="3/4-inch",DO24&gt;'[2]NonRes - Report'!$G$10),('[2]NonRes - Report'!$G$10/'[2]NonRes - Report'!$I$22*'[2]NonRes - Report'!$E$10),IF(AND($B24="1-inch",DO24&gt;'[2]NonRes - Report'!$I$10),('[2]NonRes - Report'!$I$10/'[2]NonRes - Report'!$I$22*'[2]NonRes - Report'!$E$10),IF(AND($B24="1 1/2-inch",DO24&gt;'[2]NonRes - Report'!$J$10),('[2]NonRes - Report'!$J$10/'[2]NonRes - Report'!$I$22*'[2]NonRes - Report'!$E$10),IF(AND($B24="2-inch",DO24&gt;'[2]NonRes - Report'!$K$10),('[2]NonRes - Report'!$K$10/'[2]NonRes - Report'!$I$22*'[2]NonRes - Report'!$E$10),IF(AND($B24="3-inch",DO24&gt;'[2]NonRes - Report'!$L$10),('[2]NonRes - Report'!$L$10/'[2]NonRes - Report'!$I$22*'[2]NonRes - Report'!$E$10),IF(AND($B24="4-inch",DO24&gt;'[2]NonRes - Report'!$M$10),('[2]NonRes - Report'!$M$10/'[2]NonRes - Report'!$I$22*'[2]NonRes - Report'!$E$10),IF(AND($B24="6-inch",DO24&gt;'[2]NonRes - Report'!$N$10),('[2]NonRes - Report'!$N$10/'[2]NonRes - Report'!$I$22*'[2]NonRes - Report'!$E$10),AI24/'[2]NonRes - Report'!$I$22*'[2]NonRes - Report'!$E$10)))))))</f>
        <v>76.5</v>
      </c>
      <c r="AV24" s="40">
        <f>IF(AND($B24="3/4-inch",DP24&gt;'[2]NonRes - Report'!$G$10),('[2]NonRes - Report'!$G$10/'[2]NonRes - Report'!$I$22*'[2]NonRes - Report'!$E$10),IF(AND($B24="1-inch",DP24&gt;'[2]NonRes - Report'!$I$10),('[2]NonRes - Report'!$I$10/'[2]NonRes - Report'!$I$22*'[2]NonRes - Report'!$E$10),IF(AND($B24="1 1/2-inch",DP24&gt;'[2]NonRes - Report'!$J$10),('[2]NonRes - Report'!$J$10/'[2]NonRes - Report'!$I$22*'[2]NonRes - Report'!$E$10),IF(AND($B24="2-inch",DP24&gt;'[2]NonRes - Report'!$K$10),('[2]NonRes - Report'!$K$10/'[2]NonRes - Report'!$I$22*'[2]NonRes - Report'!$E$10),IF(AND($B24="3-inch",DP24&gt;'[2]NonRes - Report'!$L$10),('[2]NonRes - Report'!$L$10/'[2]NonRes - Report'!$I$22*'[2]NonRes - Report'!$E$10),IF(AND($B24="4-inch",DP24&gt;'[2]NonRes - Report'!$M$10),('[2]NonRes - Report'!$M$10/'[2]NonRes - Report'!$I$22*'[2]NonRes - Report'!$E$10),IF(AND($B24="6-inch",DP24&gt;'[2]NonRes - Report'!$N$10),('[2]NonRes - Report'!$N$10/'[2]NonRes - Report'!$I$22*'[2]NonRes - Report'!$E$10),AJ24/'[2]NonRes - Report'!$I$22*'[2]NonRes - Report'!$E$10)))))))</f>
        <v>76.5</v>
      </c>
      <c r="AW24" s="40">
        <f>IF(AND($B24="3/4-inch",DQ24&gt;'[2]NonRes - Report'!$G$10),('[2]NonRes - Report'!$G$10/'[2]NonRes - Report'!$I$22*'[2]NonRes - Report'!$E$10),IF(AND($B24="1-inch",DQ24&gt;'[2]NonRes - Report'!$I$10),('[2]NonRes - Report'!$I$10/'[2]NonRes - Report'!$I$22*'[2]NonRes - Report'!$E$10),IF(AND($B24="1 1/2-inch",DQ24&gt;'[2]NonRes - Report'!$J$10),('[2]NonRes - Report'!$J$10/'[2]NonRes - Report'!$I$22*'[2]NonRes - Report'!$E$10),IF(AND($B24="2-inch",DQ24&gt;'[2]NonRes - Report'!$K$10),('[2]NonRes - Report'!$K$10/'[2]NonRes - Report'!$I$22*'[2]NonRes - Report'!$E$10),IF(AND($B24="3-inch",DQ24&gt;'[2]NonRes - Report'!$L$10),('[2]NonRes - Report'!$L$10/'[2]NonRes - Report'!$I$22*'[2]NonRes - Report'!$E$10),IF(AND($B24="4-inch",DQ24&gt;'[2]NonRes - Report'!$M$10),('[2]NonRes - Report'!$M$10/'[2]NonRes - Report'!$I$22*'[2]NonRes - Report'!$E$10),IF(AND($B24="6-inch",DQ24&gt;'[2]NonRes - Report'!$N$10),('[2]NonRes - Report'!$N$10/'[2]NonRes - Report'!$I$22*'[2]NonRes - Report'!$E$10),AK24/'[2]NonRes - Report'!$I$22*'[2]NonRes - Report'!$E$10)))))))</f>
        <v>76.5</v>
      </c>
      <c r="AX24" s="40">
        <f>IF(AND($B24="3/4-inch",DR24&gt;'[2]NonRes - Report'!$G$10),('[2]NonRes - Report'!$G$10/'[2]NonRes - Report'!$I$22*'[2]NonRes - Report'!$E$10),IF(AND($B24="1-inch",DR24&gt;'[2]NonRes - Report'!$I$10),('[2]NonRes - Report'!$I$10/'[2]NonRes - Report'!$I$22*'[2]NonRes - Report'!$E$10),IF(AND($B24="1 1/2-inch",DR24&gt;'[2]NonRes - Report'!$J$10),('[2]NonRes - Report'!$J$10/'[2]NonRes - Report'!$I$22*'[2]NonRes - Report'!$E$10),IF(AND($B24="2-inch",DR24&gt;'[2]NonRes - Report'!$K$10),('[2]NonRes - Report'!$K$10/'[2]NonRes - Report'!$I$22*'[2]NonRes - Report'!$E$10),IF(AND($B24="3-inch",DR24&gt;'[2]NonRes - Report'!$L$10),('[2]NonRes - Report'!$L$10/'[2]NonRes - Report'!$I$22*'[2]NonRes - Report'!$E$10),IF(AND($B24="4-inch",DR24&gt;'[2]NonRes - Report'!$M$10),('[2]NonRes - Report'!$M$10/'[2]NonRes - Report'!$I$22*'[2]NonRes - Report'!$E$10),IF(AND($B24="6-inch",DR24&gt;'[2]NonRes - Report'!$N$10),('[2]NonRes - Report'!$N$10/'[2]NonRes - Report'!$I$22*'[2]NonRes - Report'!$E$10),AL24/'[2]NonRes - Report'!$I$22*'[2]NonRes - Report'!$E$10)))))))</f>
        <v>76.5</v>
      </c>
      <c r="AY24" s="40">
        <f>IF(AND($B24="3/4-inch",DS24&gt;'[2]NonRes - Report'!$G$10),('[2]NonRes - Report'!$G$10/'[2]NonRes - Report'!$I$22*'[2]NonRes - Report'!$E$10),IF(AND($B24="1-inch",DS24&gt;'[2]NonRes - Report'!$I$10),('[2]NonRes - Report'!$I$10/'[2]NonRes - Report'!$I$22*'[2]NonRes - Report'!$E$10),IF(AND($B24="1 1/2-inch",DS24&gt;'[2]NonRes - Report'!$J$10),('[2]NonRes - Report'!$J$10/'[2]NonRes - Report'!$I$22*'[2]NonRes - Report'!$E$10),IF(AND($B24="2-inch",DS24&gt;'[2]NonRes - Report'!$K$10),('[2]NonRes - Report'!$K$10/'[2]NonRes - Report'!$I$22*'[2]NonRes - Report'!$E$10),IF(AND($B24="3-inch",DS24&gt;'[2]NonRes - Report'!$L$10),('[2]NonRes - Report'!$L$10/'[2]NonRes - Report'!$I$22*'[2]NonRes - Report'!$E$10),IF(AND($B24="4-inch",DS24&gt;'[2]NonRes - Report'!$M$10),('[2]NonRes - Report'!$M$10/'[2]NonRes - Report'!$I$22*'[2]NonRes - Report'!$E$10),IF(AND($B24="6-inch",DS24&gt;'[2]NonRes - Report'!$N$10),('[2]NonRes - Report'!$N$10/'[2]NonRes - Report'!$I$22*'[2]NonRes - Report'!$E$10),AM24/'[2]NonRes - Report'!$I$22*'[2]NonRes - Report'!$E$10)))))))</f>
        <v>76.5</v>
      </c>
      <c r="AZ24" s="40">
        <f>IF(AND($B24="3/4-inch",DT24&gt;'[2]NonRes - Report'!$G$10),('[2]NonRes - Report'!$G$10/'[2]NonRes - Report'!$I$22*'[2]NonRes - Report'!$E$10),IF(AND($B24="1-inch",DT24&gt;'[2]NonRes - Report'!$I$10),('[2]NonRes - Report'!$I$10/'[2]NonRes - Report'!$I$22*'[2]NonRes - Report'!$E$10),IF(AND($B24="1 1/2-inch",DT24&gt;'[2]NonRes - Report'!$J$10),('[2]NonRes - Report'!$J$10/'[2]NonRes - Report'!$I$22*'[2]NonRes - Report'!$E$10),IF(AND($B24="2-inch",DT24&gt;'[2]NonRes - Report'!$K$10),('[2]NonRes - Report'!$K$10/'[2]NonRes - Report'!$I$22*'[2]NonRes - Report'!$E$10),IF(AND($B24="3-inch",DT24&gt;'[2]NonRes - Report'!$L$10),('[2]NonRes - Report'!$L$10/'[2]NonRes - Report'!$I$22*'[2]NonRes - Report'!$E$10),IF(AND($B24="4-inch",DT24&gt;'[2]NonRes - Report'!$M$10),('[2]NonRes - Report'!$M$10/'[2]NonRes - Report'!$I$22*'[2]NonRes - Report'!$E$10),IF(AND($B24="6-inch",DT24&gt;'[2]NonRes - Report'!$N$10),('[2]NonRes - Report'!$N$10/'[2]NonRes - Report'!$I$22*'[2]NonRes - Report'!$E$10),AN24/'[2]NonRes - Report'!$I$22*'[2]NonRes - Report'!$E$10)))))))</f>
        <v>76.5</v>
      </c>
      <c r="BA24" s="41">
        <f>IF(AND($B24="3/4-inch",DU24&gt;'[2]NonRes - Report'!$G$10),('[2]NonRes - Report'!$G$10/'[2]NonRes - Report'!$I$22*'[2]NonRes - Report'!$E$10),IF(AND($B24="1-inch",DU24&gt;'[2]NonRes - Report'!$I$10),('[2]NonRes - Report'!$I$10/'[2]NonRes - Report'!$I$22*'[2]NonRes - Report'!$E$10),IF(AND($B24="1 1/2-inch",DU24&gt;'[2]NonRes - Report'!$J$10),('[2]NonRes - Report'!$J$10/'[2]NonRes - Report'!$I$22*'[2]NonRes - Report'!$E$10),IF(AND($B24="2-inch",DU24&gt;'[2]NonRes - Report'!$K$10),('[2]NonRes - Report'!$K$10/'[2]NonRes - Report'!$I$22*'[2]NonRes - Report'!$E$10),IF(AND($B24="3-inch",DU24&gt;'[2]NonRes - Report'!$L$10),('[2]NonRes - Report'!$L$10/'[2]NonRes - Report'!$I$22*'[2]NonRes - Report'!$E$10),IF(AND($B24="4-inch",DU24&gt;'[2]NonRes - Report'!$M$10),('[2]NonRes - Report'!$M$10/'[2]NonRes - Report'!$I$22*'[2]NonRes - Report'!$E$10),IF(AND($B24="6-inch",DU24&gt;'[2]NonRes - Report'!$N$10),('[2]NonRes - Report'!$N$10/'[2]NonRes - Report'!$I$22*'[2]NonRes - Report'!$E$10),AO24/'[2]NonRes - Report'!$I$22*'[2]NonRes - Report'!$E$10)))))))</f>
        <v>76.5</v>
      </c>
      <c r="BB24" s="38">
        <f>IF(AND($B24="3/4-inch",DJ24&gt;'[2]NonRes - Report'!$G$12),('[2]NonRes - Report'!$G$12-'[2]NonRes - Report'!$G$10),IF(AND($B24="3/4-inch",ABS(DJ24)&gt;'[2]NonRes - Report'!$G$12),-('[2]NonRes - Report'!$G$12-'[2]NonRes - Report'!$G$10),IF(AND($B24="1-inch",DJ24&gt;'[2]NonRes - Report'!$I$12),('[2]NonRes - Report'!$I$12-'[2]NonRes - Report'!$I$10),IF(AND($B24="1-inch",ABS(DJ24)&gt;'[2]NonRes - Report'!$I$12),-('[2]NonRes - Report'!$I$12-'[2]NonRes - Report'!$I$10),IF(AND($B24="1 1/2-inch",DJ24&gt;'[2]NonRes - Report'!$J$12),('[2]NonRes - Report'!$J$12-'[2]NonRes - Report'!$J$10),IF(AND($B24="1 1/2-inch",ABS(DJ24)&gt;'[2]NonRes - Report'!$J$12),-('[2]NonRes - Report'!$J$12-'[2]NonRes - Report'!$J$10),IF(AND($B24="2-inch",DJ24&gt;'[2]NonRes - Report'!$K$12),('[2]NonRes - Report'!$K$12-'[2]NonRes - Report'!$K$10),IF(AND($B24="2-inch",ABS(DJ24)&gt;'[2]NonRes - Report'!$K$12),-('[2]NonRes - Report'!$K$12-'[2]NonRes - Report'!$K$10),IF(AND($B24="3-inch",DJ24&gt;'[2]NonRes - Report'!$L$12),('[2]NonRes - Report'!$L$12-'[2]NonRes - Report'!$L$10),IF(AND($B24="3-inch",ABS(DJ24)&gt;'[2]NonRes - Report'!$L$12),-('[2]NonRes - Report'!$L$12-'[2]NonRes - Report'!$L$10),IF(AND($B24="4-inch",DJ24&gt;'[2]NonRes - Report'!$M$12),('[2]NonRes - Report'!$M$12-'[2]NonRes - Report'!$M$10),IF(AND($B24="4-inch",ABS(DJ24)&gt;'[2]NonRes - Report'!$M$12),-('[2]NonRes - Report'!$M$12-'[2]NonRes - Report'!$M$10),IF(AND($B24="6-inch",DJ24&gt;'[2]NonRes - Report'!$N$12),('[2]NonRes - Report'!$N$12-'[2]NonRes - Report'!$N$10),IF(AND($B24="6-inch",ABS(DJ24)&gt;'[2]NonRes - Report'!$N$12),-('[2]NonRes - Report'!$N$12-'[2]NonRes - Report'!$N$10),IF(DJ24&lt;0,(+DJ24+AD24),(+DJ24-AD24))))))))))))))))</f>
        <v>18100</v>
      </c>
      <c r="BC24" s="38">
        <f>IF(AND($B24="3/4-inch",DK24&gt;'[2]NonRes - Report'!$G$12),('[2]NonRes - Report'!$G$12-'[2]NonRes - Report'!$G$10),IF(AND($B24="3/4-inch",ABS(DK24)&gt;'[2]NonRes - Report'!$G$12),-('[2]NonRes - Report'!$G$12-'[2]NonRes - Report'!$G$10),IF(AND($B24="1-inch",DK24&gt;'[2]NonRes - Report'!$I$12),('[2]NonRes - Report'!$I$12-'[2]NonRes - Report'!$I$10),IF(AND($B24="1-inch",ABS(DK24)&gt;'[2]NonRes - Report'!$I$12),-('[2]NonRes - Report'!$I$12-'[2]NonRes - Report'!$I$10),IF(AND($B24="1 1/2-inch",DK24&gt;'[2]NonRes - Report'!$J$12),('[2]NonRes - Report'!$J$12-'[2]NonRes - Report'!$J$10),IF(AND($B24="1 1/2-inch",ABS(DK24)&gt;'[2]NonRes - Report'!$J$12),-('[2]NonRes - Report'!$J$12-'[2]NonRes - Report'!$J$10),IF(AND($B24="2-inch",DK24&gt;'[2]NonRes - Report'!$K$12),('[2]NonRes - Report'!$K$12-'[2]NonRes - Report'!$K$10),IF(AND($B24="2-inch",ABS(DK24)&gt;'[2]NonRes - Report'!$K$12),-('[2]NonRes - Report'!$K$12-'[2]NonRes - Report'!$K$10),IF(AND($B24="3-inch",DK24&gt;'[2]NonRes - Report'!$L$12),('[2]NonRes - Report'!$L$12-'[2]NonRes - Report'!$L$10),IF(AND($B24="3-inch",ABS(DK24)&gt;'[2]NonRes - Report'!$L$12),-('[2]NonRes - Report'!$L$12-'[2]NonRes - Report'!$L$10),IF(AND($B24="4-inch",DK24&gt;'[2]NonRes - Report'!$M$12),('[2]NonRes - Report'!$M$12-'[2]NonRes - Report'!$M$10),IF(AND($B24="4-inch",ABS(DK24)&gt;'[2]NonRes - Report'!$M$12),-('[2]NonRes - Report'!$M$12-'[2]NonRes - Report'!$M$10),IF(AND($B24="6-inch",DK24&gt;'[2]NonRes - Report'!$N$12),('[2]NonRes - Report'!$N$12-'[2]NonRes - Report'!$N$10),IF(AND($B24="6-inch",ABS(DK24)&gt;'[2]NonRes - Report'!$N$12),-('[2]NonRes - Report'!$N$12-'[2]NonRes - Report'!$N$10),IF(DK24&lt;0,(+DK24+AE24),(+DK24-AE24))))))))))))))))</f>
        <v>24500</v>
      </c>
      <c r="BD24" s="38">
        <f>IF(AND($B24="3/4-inch",DL24&gt;'[2]NonRes - Report'!$G$12),('[2]NonRes - Report'!$G$12-'[2]NonRes - Report'!$G$10),IF(AND($B24="3/4-inch",ABS(DL24)&gt;'[2]NonRes - Report'!$G$12),-('[2]NonRes - Report'!$G$12-'[2]NonRes - Report'!$G$10),IF(AND($B24="1-inch",DL24&gt;'[2]NonRes - Report'!$I$12),('[2]NonRes - Report'!$I$12-'[2]NonRes - Report'!$I$10),IF(AND($B24="1-inch",ABS(DL24)&gt;'[2]NonRes - Report'!$I$12),-('[2]NonRes - Report'!$I$12-'[2]NonRes - Report'!$I$10),IF(AND($B24="1 1/2-inch",DL24&gt;'[2]NonRes - Report'!$J$12),('[2]NonRes - Report'!$J$12-'[2]NonRes - Report'!$J$10),IF(AND($B24="1 1/2-inch",ABS(DL24)&gt;'[2]NonRes - Report'!$J$12),-('[2]NonRes - Report'!$J$12-'[2]NonRes - Report'!$J$10),IF(AND($B24="2-inch",DL24&gt;'[2]NonRes - Report'!$K$12),('[2]NonRes - Report'!$K$12-'[2]NonRes - Report'!$K$10),IF(AND($B24="2-inch",ABS(DL24)&gt;'[2]NonRes - Report'!$K$12),-('[2]NonRes - Report'!$K$12-'[2]NonRes - Report'!$K$10),IF(AND($B24="3-inch",DL24&gt;'[2]NonRes - Report'!$L$12),('[2]NonRes - Report'!$L$12-'[2]NonRes - Report'!$L$10),IF(AND($B24="3-inch",ABS(DL24)&gt;'[2]NonRes - Report'!$L$12),-('[2]NonRes - Report'!$L$12-'[2]NonRes - Report'!$L$10),IF(AND($B24="4-inch",DL24&gt;'[2]NonRes - Report'!$M$12),('[2]NonRes - Report'!$M$12-'[2]NonRes - Report'!$M$10),IF(AND($B24="4-inch",ABS(DL24)&gt;'[2]NonRes - Report'!$M$12),-('[2]NonRes - Report'!$M$12-'[2]NonRes - Report'!$M$10),IF(AND($B24="6-inch",DL24&gt;'[2]NonRes - Report'!$N$12),('[2]NonRes - Report'!$N$12-'[2]NonRes - Report'!$N$10),IF(AND($B24="6-inch",ABS(DL24)&gt;'[2]NonRes - Report'!$N$12),-('[2]NonRes - Report'!$N$12-'[2]NonRes - Report'!$N$10),IF(DL24&lt;0,(+DL24+AF24),(+DL24-AF24))))))))))))))))</f>
        <v>31900</v>
      </c>
      <c r="BE24" s="38">
        <f>IF(AND($B24="3/4-inch",DM24&gt;'[2]NonRes - Report'!$G$12),('[2]NonRes - Report'!$G$12-'[2]NonRes - Report'!$G$10),IF(AND($B24="3/4-inch",ABS(DM24)&gt;'[2]NonRes - Report'!$G$12),-('[2]NonRes - Report'!$G$12-'[2]NonRes - Report'!$G$10),IF(AND($B24="1-inch",DM24&gt;'[2]NonRes - Report'!$I$12),('[2]NonRes - Report'!$I$12-'[2]NonRes - Report'!$I$10),IF(AND($B24="1-inch",ABS(DM24)&gt;'[2]NonRes - Report'!$I$12),-('[2]NonRes - Report'!$I$12-'[2]NonRes - Report'!$I$10),IF(AND($B24="1 1/2-inch",DM24&gt;'[2]NonRes - Report'!$J$12),('[2]NonRes - Report'!$J$12-'[2]NonRes - Report'!$J$10),IF(AND($B24="1 1/2-inch",ABS(DM24)&gt;'[2]NonRes - Report'!$J$12),-('[2]NonRes - Report'!$J$12-'[2]NonRes - Report'!$J$10),IF(AND($B24="2-inch",DM24&gt;'[2]NonRes - Report'!$K$12),('[2]NonRes - Report'!$K$12-'[2]NonRes - Report'!$K$10),IF(AND($B24="2-inch",ABS(DM24)&gt;'[2]NonRes - Report'!$K$12),-('[2]NonRes - Report'!$K$12-'[2]NonRes - Report'!$K$10),IF(AND($B24="3-inch",DM24&gt;'[2]NonRes - Report'!$L$12),('[2]NonRes - Report'!$L$12-'[2]NonRes - Report'!$L$10),IF(AND($B24="3-inch",ABS(DM24)&gt;'[2]NonRes - Report'!$L$12),-('[2]NonRes - Report'!$L$12-'[2]NonRes - Report'!$L$10),IF(AND($B24="4-inch",DM24&gt;'[2]NonRes - Report'!$M$12),('[2]NonRes - Report'!$M$12-'[2]NonRes - Report'!$M$10),IF(AND($B24="4-inch",ABS(DM24)&gt;'[2]NonRes - Report'!$M$12),-('[2]NonRes - Report'!$M$12-'[2]NonRes - Report'!$M$10),IF(AND($B24="6-inch",DM24&gt;'[2]NonRes - Report'!$N$12),('[2]NonRes - Report'!$N$12-'[2]NonRes - Report'!$N$10),IF(AND($B24="6-inch",ABS(DM24)&gt;'[2]NonRes - Report'!$N$12),-('[2]NonRes - Report'!$N$12-'[2]NonRes - Report'!$N$10),IF(DM24&lt;0,(+DM24+AG24),(+DM24-AG24))))))))))))))))</f>
        <v>21000</v>
      </c>
      <c r="BF24" s="38">
        <f>IF(AND($B24="3/4-inch",DN24&gt;'[2]NonRes - Report'!$G$12),('[2]NonRes - Report'!$G$12-'[2]NonRes - Report'!$G$10),IF(AND($B24="3/4-inch",ABS(DN24)&gt;'[2]NonRes - Report'!$G$12),-('[2]NonRes - Report'!$G$12-'[2]NonRes - Report'!$G$10),IF(AND($B24="1-inch",DN24&gt;'[2]NonRes - Report'!$I$12),('[2]NonRes - Report'!$I$12-'[2]NonRes - Report'!$I$10),IF(AND($B24="1-inch",ABS(DN24)&gt;'[2]NonRes - Report'!$I$12),-('[2]NonRes - Report'!$I$12-'[2]NonRes - Report'!$I$10),IF(AND($B24="1 1/2-inch",DN24&gt;'[2]NonRes - Report'!$J$12),('[2]NonRes - Report'!$J$12-'[2]NonRes - Report'!$J$10),IF(AND($B24="1 1/2-inch",ABS(DN24)&gt;'[2]NonRes - Report'!$J$12),-('[2]NonRes - Report'!$J$12-'[2]NonRes - Report'!$J$10),IF(AND($B24="2-inch",DN24&gt;'[2]NonRes - Report'!$K$12),('[2]NonRes - Report'!$K$12-'[2]NonRes - Report'!$K$10),IF(AND($B24="2-inch",ABS(DN24)&gt;'[2]NonRes - Report'!$K$12),-('[2]NonRes - Report'!$K$12-'[2]NonRes - Report'!$K$10),IF(AND($B24="3-inch",DN24&gt;'[2]NonRes - Report'!$L$12),('[2]NonRes - Report'!$L$12-'[2]NonRes - Report'!$L$10),IF(AND($B24="3-inch",ABS(DN24)&gt;'[2]NonRes - Report'!$L$12),-('[2]NonRes - Report'!$L$12-'[2]NonRes - Report'!$L$10),IF(AND($B24="4-inch",DN24&gt;'[2]NonRes - Report'!$M$12),('[2]NonRes - Report'!$M$12-'[2]NonRes - Report'!$M$10),IF(AND($B24="4-inch",ABS(DN24)&gt;'[2]NonRes - Report'!$M$12),-('[2]NonRes - Report'!$M$12-'[2]NonRes - Report'!$M$10),IF(AND($B24="6-inch",DN24&gt;'[2]NonRes - Report'!$N$12),('[2]NonRes - Report'!$N$12-'[2]NonRes - Report'!$N$10),IF(AND($B24="6-inch",ABS(DN24)&gt;'[2]NonRes - Report'!$N$12),-('[2]NonRes - Report'!$N$12-'[2]NonRes - Report'!$N$10),IF(DN24&lt;0,(+DN24+AH24),(+DN24-AH24))))))))))))))))</f>
        <v>36000</v>
      </c>
      <c r="BG24" s="38">
        <f>IF(AND($B24="3/4-inch",DO24&gt;'[2]NonRes - Report'!$G$12),('[2]NonRes - Report'!$G$12-'[2]NonRes - Report'!$G$10),IF(AND($B24="3/4-inch",ABS(DO24)&gt;'[2]NonRes - Report'!$G$12),-('[2]NonRes - Report'!$G$12-'[2]NonRes - Report'!$G$10),IF(AND($B24="1-inch",DO24&gt;'[2]NonRes - Report'!$I$12),('[2]NonRes - Report'!$I$12-'[2]NonRes - Report'!$I$10),IF(AND($B24="1-inch",ABS(DO24)&gt;'[2]NonRes - Report'!$I$12),-('[2]NonRes - Report'!$I$12-'[2]NonRes - Report'!$I$10),IF(AND($B24="1 1/2-inch",DO24&gt;'[2]NonRes - Report'!$J$12),('[2]NonRes - Report'!$J$12-'[2]NonRes - Report'!$J$10),IF(AND($B24="1 1/2-inch",ABS(DO24)&gt;'[2]NonRes - Report'!$J$12),-('[2]NonRes - Report'!$J$12-'[2]NonRes - Report'!$J$10),IF(AND($B24="2-inch",DO24&gt;'[2]NonRes - Report'!$K$12),('[2]NonRes - Report'!$K$12-'[2]NonRes - Report'!$K$10),IF(AND($B24="2-inch",ABS(DO24)&gt;'[2]NonRes - Report'!$K$12),-('[2]NonRes - Report'!$K$12-'[2]NonRes - Report'!$K$10),IF(AND($B24="3-inch",DO24&gt;'[2]NonRes - Report'!$L$12),('[2]NonRes - Report'!$L$12-'[2]NonRes - Report'!$L$10),IF(AND($B24="3-inch",ABS(DO24)&gt;'[2]NonRes - Report'!$L$12),-('[2]NonRes - Report'!$L$12-'[2]NonRes - Report'!$L$10),IF(AND($B24="4-inch",DO24&gt;'[2]NonRes - Report'!$M$12),('[2]NonRes - Report'!$M$12-'[2]NonRes - Report'!$M$10),IF(AND($B24="4-inch",ABS(DO24)&gt;'[2]NonRes - Report'!$M$12),-('[2]NonRes - Report'!$M$12-'[2]NonRes - Report'!$M$10),IF(AND($B24="6-inch",DO24&gt;'[2]NonRes - Report'!$N$12),('[2]NonRes - Report'!$N$12-'[2]NonRes - Report'!$N$10),IF(AND($B24="6-inch",ABS(DO24)&gt;'[2]NonRes - Report'!$N$12),-('[2]NonRes - Report'!$N$12-'[2]NonRes - Report'!$N$10),IF(DO24&lt;0,(+DO24+AI24),(+DO24-AI24))))))))))))))))</f>
        <v>36000</v>
      </c>
      <c r="BH24" s="38">
        <f>IF(AND($B24="3/4-inch",DP24&gt;'[2]NonRes - Report'!$G$12),('[2]NonRes - Report'!$G$12-'[2]NonRes - Report'!$G$10),IF(AND($B24="3/4-inch",ABS(DP24)&gt;'[2]NonRes - Report'!$G$12),-('[2]NonRes - Report'!$G$12-'[2]NonRes - Report'!$G$10),IF(AND($B24="1-inch",DP24&gt;'[2]NonRes - Report'!$I$12),('[2]NonRes - Report'!$I$12-'[2]NonRes - Report'!$I$10),IF(AND($B24="1-inch",ABS(DP24)&gt;'[2]NonRes - Report'!$I$12),-('[2]NonRes - Report'!$I$12-'[2]NonRes - Report'!$I$10),IF(AND($B24="1 1/2-inch",DP24&gt;'[2]NonRes - Report'!$J$12),('[2]NonRes - Report'!$J$12-'[2]NonRes - Report'!$J$10),IF(AND($B24="1 1/2-inch",ABS(DP24)&gt;'[2]NonRes - Report'!$J$12),-('[2]NonRes - Report'!$J$12-'[2]NonRes - Report'!$J$10),IF(AND($B24="2-inch",DP24&gt;'[2]NonRes - Report'!$K$12),('[2]NonRes - Report'!$K$12-'[2]NonRes - Report'!$K$10),IF(AND($B24="2-inch",ABS(DP24)&gt;'[2]NonRes - Report'!$K$12),-('[2]NonRes - Report'!$K$12-'[2]NonRes - Report'!$K$10),IF(AND($B24="3-inch",DP24&gt;'[2]NonRes - Report'!$L$12),('[2]NonRes - Report'!$L$12-'[2]NonRes - Report'!$L$10),IF(AND($B24="3-inch",ABS(DP24)&gt;'[2]NonRes - Report'!$L$12),-('[2]NonRes - Report'!$L$12-'[2]NonRes - Report'!$L$10),IF(AND($B24="4-inch",DP24&gt;'[2]NonRes - Report'!$M$12),('[2]NonRes - Report'!$M$12-'[2]NonRes - Report'!$M$10),IF(AND($B24="4-inch",ABS(DP24)&gt;'[2]NonRes - Report'!$M$12),-('[2]NonRes - Report'!$M$12-'[2]NonRes - Report'!$M$10),IF(AND($B24="6-inch",DP24&gt;'[2]NonRes - Report'!$N$12),('[2]NonRes - Report'!$N$12-'[2]NonRes - Report'!$N$10),IF(AND($B24="6-inch",ABS(DP24)&gt;'[2]NonRes - Report'!$N$12),-('[2]NonRes - Report'!$N$12-'[2]NonRes - Report'!$N$10),IF(DP24&lt;0,(+DP24+AJ24),(+DP24-AJ24))))))))))))))))</f>
        <v>36000</v>
      </c>
      <c r="BI24" s="38">
        <f>IF(AND($B24="3/4-inch",DQ24&gt;'[2]NonRes - Report'!$G$12),('[2]NonRes - Report'!$G$12-'[2]NonRes - Report'!$G$10),IF(AND($B24="3/4-inch",ABS(DQ24)&gt;'[2]NonRes - Report'!$G$12),-('[2]NonRes - Report'!$G$12-'[2]NonRes - Report'!$G$10),IF(AND($B24="1-inch",DQ24&gt;'[2]NonRes - Report'!$I$12),('[2]NonRes - Report'!$I$12-'[2]NonRes - Report'!$I$10),IF(AND($B24="1-inch",ABS(DQ24)&gt;'[2]NonRes - Report'!$I$12),-('[2]NonRes - Report'!$I$12-'[2]NonRes - Report'!$I$10),IF(AND($B24="1 1/2-inch",DQ24&gt;'[2]NonRes - Report'!$J$12),('[2]NonRes - Report'!$J$12-'[2]NonRes - Report'!$J$10),IF(AND($B24="1 1/2-inch",ABS(DQ24)&gt;'[2]NonRes - Report'!$J$12),-('[2]NonRes - Report'!$J$12-'[2]NonRes - Report'!$J$10),IF(AND($B24="2-inch",DQ24&gt;'[2]NonRes - Report'!$K$12),('[2]NonRes - Report'!$K$12-'[2]NonRes - Report'!$K$10),IF(AND($B24="2-inch",ABS(DQ24)&gt;'[2]NonRes - Report'!$K$12),-('[2]NonRes - Report'!$K$12-'[2]NonRes - Report'!$K$10),IF(AND($B24="3-inch",DQ24&gt;'[2]NonRes - Report'!$L$12),('[2]NonRes - Report'!$L$12-'[2]NonRes - Report'!$L$10),IF(AND($B24="3-inch",ABS(DQ24)&gt;'[2]NonRes - Report'!$L$12),-('[2]NonRes - Report'!$L$12-'[2]NonRes - Report'!$L$10),IF(AND($B24="4-inch",DQ24&gt;'[2]NonRes - Report'!$M$12),('[2]NonRes - Report'!$M$12-'[2]NonRes - Report'!$M$10),IF(AND($B24="4-inch",ABS(DQ24)&gt;'[2]NonRes - Report'!$M$12),-('[2]NonRes - Report'!$M$12-'[2]NonRes - Report'!$M$10),IF(AND($B24="6-inch",DQ24&gt;'[2]NonRes - Report'!$N$12),('[2]NonRes - Report'!$N$12-'[2]NonRes - Report'!$N$10),IF(AND($B24="6-inch",ABS(DQ24)&gt;'[2]NonRes - Report'!$N$12),-('[2]NonRes - Report'!$N$12-'[2]NonRes - Report'!$N$10),IF(DQ24&lt;0,(+DQ24+AK24),(+DQ24-AK24))))))))))))))))</f>
        <v>36000</v>
      </c>
      <c r="BJ24" s="38">
        <f>IF(AND($B24="3/4-inch",DR24&gt;'[2]NonRes - Report'!$G$12),('[2]NonRes - Report'!$G$12-'[2]NonRes - Report'!$G$10),IF(AND($B24="3/4-inch",ABS(DR24)&gt;'[2]NonRes - Report'!$G$12),-('[2]NonRes - Report'!$G$12-'[2]NonRes - Report'!$G$10),IF(AND($B24="1-inch",DR24&gt;'[2]NonRes - Report'!$I$12),('[2]NonRes - Report'!$I$12-'[2]NonRes - Report'!$I$10),IF(AND($B24="1-inch",ABS(DR24)&gt;'[2]NonRes - Report'!$I$12),-('[2]NonRes - Report'!$I$12-'[2]NonRes - Report'!$I$10),IF(AND($B24="1 1/2-inch",DR24&gt;'[2]NonRes - Report'!$J$12),('[2]NonRes - Report'!$J$12-'[2]NonRes - Report'!$J$10),IF(AND($B24="1 1/2-inch",ABS(DR24)&gt;'[2]NonRes - Report'!$J$12),-('[2]NonRes - Report'!$J$12-'[2]NonRes - Report'!$J$10),IF(AND($B24="2-inch",DR24&gt;'[2]NonRes - Report'!$K$12),('[2]NonRes - Report'!$K$12-'[2]NonRes - Report'!$K$10),IF(AND($B24="2-inch",ABS(DR24)&gt;'[2]NonRes - Report'!$K$12),-('[2]NonRes - Report'!$K$12-'[2]NonRes - Report'!$K$10),IF(AND($B24="3-inch",DR24&gt;'[2]NonRes - Report'!$L$12),('[2]NonRes - Report'!$L$12-'[2]NonRes - Report'!$L$10),IF(AND($B24="3-inch",ABS(DR24)&gt;'[2]NonRes - Report'!$L$12),-('[2]NonRes - Report'!$L$12-'[2]NonRes - Report'!$L$10),IF(AND($B24="4-inch",DR24&gt;'[2]NonRes - Report'!$M$12),('[2]NonRes - Report'!$M$12-'[2]NonRes - Report'!$M$10),IF(AND($B24="4-inch",ABS(DR24)&gt;'[2]NonRes - Report'!$M$12),-('[2]NonRes - Report'!$M$12-'[2]NonRes - Report'!$M$10),IF(AND($B24="6-inch",DR24&gt;'[2]NonRes - Report'!$N$12),('[2]NonRes - Report'!$N$12-'[2]NonRes - Report'!$N$10),IF(AND($B24="6-inch",ABS(DR24)&gt;'[2]NonRes - Report'!$N$12),-('[2]NonRes - Report'!$N$12-'[2]NonRes - Report'!$N$10),IF(DR24&lt;0,(+DR24+AL24),(+DR24-AL24))))))))))))))))</f>
        <v>36000</v>
      </c>
      <c r="BK24" s="38">
        <f>IF(AND($B24="3/4-inch",DS24&gt;'[2]NonRes - Report'!$G$12),('[2]NonRes - Report'!$G$12-'[2]NonRes - Report'!$G$10),IF(AND($B24="3/4-inch",ABS(DS24)&gt;'[2]NonRes - Report'!$G$12),-('[2]NonRes - Report'!$G$12-'[2]NonRes - Report'!$G$10),IF(AND($B24="1-inch",DS24&gt;'[2]NonRes - Report'!$I$12),('[2]NonRes - Report'!$I$12-'[2]NonRes - Report'!$I$10),IF(AND($B24="1-inch",ABS(DS24)&gt;'[2]NonRes - Report'!$I$12),-('[2]NonRes - Report'!$I$12-'[2]NonRes - Report'!$I$10),IF(AND($B24="1 1/2-inch",DS24&gt;'[2]NonRes - Report'!$J$12),('[2]NonRes - Report'!$J$12-'[2]NonRes - Report'!$J$10),IF(AND($B24="1 1/2-inch",ABS(DS24)&gt;'[2]NonRes - Report'!$J$12),-('[2]NonRes - Report'!$J$12-'[2]NonRes - Report'!$J$10),IF(AND($B24="2-inch",DS24&gt;'[2]NonRes - Report'!$K$12),('[2]NonRes - Report'!$K$12-'[2]NonRes - Report'!$K$10),IF(AND($B24="2-inch",ABS(DS24)&gt;'[2]NonRes - Report'!$K$12),-('[2]NonRes - Report'!$K$12-'[2]NonRes - Report'!$K$10),IF(AND($B24="3-inch",DS24&gt;'[2]NonRes - Report'!$L$12),('[2]NonRes - Report'!$L$12-'[2]NonRes - Report'!$L$10),IF(AND($B24="3-inch",ABS(DS24)&gt;'[2]NonRes - Report'!$L$12),-('[2]NonRes - Report'!$L$12-'[2]NonRes - Report'!$L$10),IF(AND($B24="4-inch",DS24&gt;'[2]NonRes - Report'!$M$12),('[2]NonRes - Report'!$M$12-'[2]NonRes - Report'!$M$10),IF(AND($B24="4-inch",ABS(DS24)&gt;'[2]NonRes - Report'!$M$12),-('[2]NonRes - Report'!$M$12-'[2]NonRes - Report'!$M$10),IF(AND($B24="6-inch",DS24&gt;'[2]NonRes - Report'!$N$12),('[2]NonRes - Report'!$N$12-'[2]NonRes - Report'!$N$10),IF(AND($B24="6-inch",ABS(DS24)&gt;'[2]NonRes - Report'!$N$12),-('[2]NonRes - Report'!$N$12-'[2]NonRes - Report'!$N$10),IF(DS24&lt;0,(+DS24+AM24),(+DS24-AM24))))))))))))))))</f>
        <v>36000</v>
      </c>
      <c r="BL24" s="38">
        <f>IF(AND($B24="3/4-inch",DT24&gt;'[2]NonRes - Report'!$G$12),('[2]NonRes - Report'!$G$12-'[2]NonRes - Report'!$G$10),IF(AND($B24="3/4-inch",ABS(DT24)&gt;'[2]NonRes - Report'!$G$12),-('[2]NonRes - Report'!$G$12-'[2]NonRes - Report'!$G$10),IF(AND($B24="1-inch",DT24&gt;'[2]NonRes - Report'!$I$12),('[2]NonRes - Report'!$I$12-'[2]NonRes - Report'!$I$10),IF(AND($B24="1-inch",ABS(DT24)&gt;'[2]NonRes - Report'!$I$12),-('[2]NonRes - Report'!$I$12-'[2]NonRes - Report'!$I$10),IF(AND($B24="1 1/2-inch",DT24&gt;'[2]NonRes - Report'!$J$12),('[2]NonRes - Report'!$J$12-'[2]NonRes - Report'!$J$10),IF(AND($B24="1 1/2-inch",ABS(DT24)&gt;'[2]NonRes - Report'!$J$12),-('[2]NonRes - Report'!$J$12-'[2]NonRes - Report'!$J$10),IF(AND($B24="2-inch",DT24&gt;'[2]NonRes - Report'!$K$12),('[2]NonRes - Report'!$K$12-'[2]NonRes - Report'!$K$10),IF(AND($B24="2-inch",ABS(DT24)&gt;'[2]NonRes - Report'!$K$12),-('[2]NonRes - Report'!$K$12-'[2]NonRes - Report'!$K$10),IF(AND($B24="3-inch",DT24&gt;'[2]NonRes - Report'!$L$12),('[2]NonRes - Report'!$L$12-'[2]NonRes - Report'!$L$10),IF(AND($B24="3-inch",ABS(DT24)&gt;'[2]NonRes - Report'!$L$12),-('[2]NonRes - Report'!$L$12-'[2]NonRes - Report'!$L$10),IF(AND($B24="4-inch",DT24&gt;'[2]NonRes - Report'!$M$12),('[2]NonRes - Report'!$M$12-'[2]NonRes - Report'!$M$10),IF(AND($B24="4-inch",ABS(DT24)&gt;'[2]NonRes - Report'!$M$12),-('[2]NonRes - Report'!$M$12-'[2]NonRes - Report'!$M$10),IF(AND($B24="6-inch",DT24&gt;'[2]NonRes - Report'!$N$12),('[2]NonRes - Report'!$N$12-'[2]NonRes - Report'!$N$10),IF(AND($B24="6-inch",ABS(DT24)&gt;'[2]NonRes - Report'!$N$12),-('[2]NonRes - Report'!$N$12-'[2]NonRes - Report'!$N$10),IF(DT24&lt;0,(+DT24+AN24),(+DT24-AN24))))))))))))))))</f>
        <v>36000</v>
      </c>
      <c r="BM24" s="39">
        <f>IF(AND($B24="3/4-inch",DU24&gt;'[2]NonRes - Report'!$G$12),('[2]NonRes - Report'!$G$12-'[2]NonRes - Report'!$G$10),IF(AND($B24="3/4-inch",ABS(DU24)&gt;'[2]NonRes - Report'!$G$12),-('[2]NonRes - Report'!$G$12-'[2]NonRes - Report'!$G$10),IF(AND($B24="1-inch",DU24&gt;'[2]NonRes - Report'!$I$12),('[2]NonRes - Report'!$I$12-'[2]NonRes - Report'!$I$10),IF(AND($B24="1-inch",ABS(DU24)&gt;'[2]NonRes - Report'!$I$12),-('[2]NonRes - Report'!$I$12-'[2]NonRes - Report'!$I$10),IF(AND($B24="1 1/2-inch",DU24&gt;'[2]NonRes - Report'!$J$12),('[2]NonRes - Report'!$J$12-'[2]NonRes - Report'!$J$10),IF(AND($B24="1 1/2-inch",ABS(DU24)&gt;'[2]NonRes - Report'!$J$12),-('[2]NonRes - Report'!$J$12-'[2]NonRes - Report'!$J$10),IF(AND($B24="2-inch",DU24&gt;'[2]NonRes - Report'!$K$12),('[2]NonRes - Report'!$K$12-'[2]NonRes - Report'!$K$10),IF(AND($B24="2-inch",ABS(DU24)&gt;'[2]NonRes - Report'!$K$12),-('[2]NonRes - Report'!$K$12-'[2]NonRes - Report'!$K$10),IF(AND($B24="3-inch",DU24&gt;'[2]NonRes - Report'!$L$12),('[2]NonRes - Report'!$L$12-'[2]NonRes - Report'!$L$10),IF(AND($B24="3-inch",ABS(DU24)&gt;'[2]NonRes - Report'!$L$12),-('[2]NonRes - Report'!$L$12-'[2]NonRes - Report'!$L$10),IF(AND($B24="4-inch",DU24&gt;'[2]NonRes - Report'!$M$12),('[2]NonRes - Report'!$M$12-'[2]NonRes - Report'!$M$10),IF(AND($B24="4-inch",ABS(DU24)&gt;'[2]NonRes - Report'!$M$12),-('[2]NonRes - Report'!$M$12-'[2]NonRes - Report'!$M$10),IF(AND($B24="6-inch",DU24&gt;'[2]NonRes - Report'!$N$12),('[2]NonRes - Report'!$N$12-'[2]NonRes - Report'!$N$10),IF(AND($B24="6-inch",ABS(DU24)&gt;'[2]NonRes - Report'!$N$12),-('[2]NonRes - Report'!$N$12-'[2]NonRes - Report'!$N$10),IF(DU24&lt;0,(+DU24+AO24),(+DU24-AO24))))))))))))))))</f>
        <v>27600</v>
      </c>
      <c r="BN24" s="40">
        <f>IF(AND($B24="3/4-inch",DJ24&gt;'[2]NonRes - Report'!$G$12),(('[2]NonRes - Report'!$G$12-'[2]NonRes - Report'!$G$10)/'[2]NonRes - Report'!$I$22*'[2]NonRes - Report'!$E$12),IF(AND($B24="1-inch",DJ24&gt;'[2]NonRes - Report'!$I$12),(('[2]NonRes - Report'!$I$12-'[2]NonRes - Report'!$I$10)/'[2]NonRes - Report'!$I$22*'[2]NonRes - Report'!$E$12),IF(AND($B24="1 1/2-inch",DJ24&gt;'[2]NonRes - Report'!$J$12),(('[2]NonRes - Report'!$J$12-'[2]NonRes - Report'!$J$10)/'[2]NonRes - Report'!$I$22*'[2]NonRes - Report'!$E$12),IF(AND($B24="2-inch",DJ24&gt;'[2]NonRes - Report'!$K$12),(('[2]NonRes - Report'!$K$12-'[2]NonRes - Report'!$K$10)/'[2]NonRes - Report'!$I$22*'[2]NonRes - Report'!$E$12),IF(AND($B24="3-inch",DJ24&gt;'[2]NonRes - Report'!$L$12),(('[2]NonRes - Report'!$L$12-'[2]NonRes - Report'!$L$10)/'[2]NonRes - Report'!$I$22*'[2]NonRes - Report'!$E$12),IF(AND($B24="4-inch",DJ24&gt;'[2]NonRes - Report'!$M$12),(('[2]NonRes - Report'!$M$12-'[2]NonRes - Report'!$M$10)/'[2]NonRes - Report'!$I$22*'[2]NonRes - Report'!$E$12),IF(AND($B24="6-inch",DJ24&gt;'[2]NonRes - Report'!$N$12),(('[2]NonRes - Report'!$N$12-'[2]NonRes - Report'!$N$10)/'[2]NonRes - Report'!$I$22*'[2]NonRes - Report'!$E$12),BB24/'[2]NonRes - Report'!$I$22*'[2]NonRes - Report'!$E$12)))))))</f>
        <v>271.5</v>
      </c>
      <c r="BO24" s="40">
        <f>IF(AND($B24="3/4-inch",DK24&gt;'[2]NonRes - Report'!$G$12),(('[2]NonRes - Report'!$G$12-'[2]NonRes - Report'!$G$10)/'[2]NonRes - Report'!$I$22*'[2]NonRes - Report'!$E$12),IF(AND($B24="1-inch",DK24&gt;'[2]NonRes - Report'!$I$12),(('[2]NonRes - Report'!$I$12-'[2]NonRes - Report'!$I$10)/'[2]NonRes - Report'!$I$22*'[2]NonRes - Report'!$E$12),IF(AND($B24="1 1/2-inch",DK24&gt;'[2]NonRes - Report'!$J$12),(('[2]NonRes - Report'!$J$12-'[2]NonRes - Report'!$J$10)/'[2]NonRes - Report'!$I$22*'[2]NonRes - Report'!$E$12),IF(AND($B24="2-inch",DK24&gt;'[2]NonRes - Report'!$K$12),(('[2]NonRes - Report'!$K$12-'[2]NonRes - Report'!$K$10)/'[2]NonRes - Report'!$I$22*'[2]NonRes - Report'!$E$12),IF(AND($B24="3-inch",DK24&gt;'[2]NonRes - Report'!$L$12),(('[2]NonRes - Report'!$L$12-'[2]NonRes - Report'!$L$10)/'[2]NonRes - Report'!$I$22*'[2]NonRes - Report'!$E$12),IF(AND($B24="4-inch",DK24&gt;'[2]NonRes - Report'!$M$12),(('[2]NonRes - Report'!$M$12-'[2]NonRes - Report'!$M$10)/'[2]NonRes - Report'!$I$22*'[2]NonRes - Report'!$E$12),IF(AND($B24="6-inch",DK24&gt;'[2]NonRes - Report'!$N$12),(('[2]NonRes - Report'!$N$12-'[2]NonRes - Report'!$N$10)/'[2]NonRes - Report'!$I$22*'[2]NonRes - Report'!$E$12),BC24/'[2]NonRes - Report'!$I$22*'[2]NonRes - Report'!$E$12)))))))</f>
        <v>367.5</v>
      </c>
      <c r="BP24" s="40">
        <f>IF(AND($B24="3/4-inch",DL24&gt;'[2]NonRes - Report'!$G$12),(('[2]NonRes - Report'!$G$12-'[2]NonRes - Report'!$G$10)/'[2]NonRes - Report'!$I$22*'[2]NonRes - Report'!$E$12),IF(AND($B24="1-inch",DL24&gt;'[2]NonRes - Report'!$I$12),(('[2]NonRes - Report'!$I$12-'[2]NonRes - Report'!$I$10)/'[2]NonRes - Report'!$I$22*'[2]NonRes - Report'!$E$12),IF(AND($B24="1 1/2-inch",DL24&gt;'[2]NonRes - Report'!$J$12),(('[2]NonRes - Report'!$J$12-'[2]NonRes - Report'!$J$10)/'[2]NonRes - Report'!$I$22*'[2]NonRes - Report'!$E$12),IF(AND($B24="2-inch",DL24&gt;'[2]NonRes - Report'!$K$12),(('[2]NonRes - Report'!$K$12-'[2]NonRes - Report'!$K$10)/'[2]NonRes - Report'!$I$22*'[2]NonRes - Report'!$E$12),IF(AND($B24="3-inch",DL24&gt;'[2]NonRes - Report'!$L$12),(('[2]NonRes - Report'!$L$12-'[2]NonRes - Report'!$L$10)/'[2]NonRes - Report'!$I$22*'[2]NonRes - Report'!$E$12),IF(AND($B24="4-inch",DL24&gt;'[2]NonRes - Report'!$M$12),(('[2]NonRes - Report'!$M$12-'[2]NonRes - Report'!$M$10)/'[2]NonRes - Report'!$I$22*'[2]NonRes - Report'!$E$12),IF(AND($B24="6-inch",DL24&gt;'[2]NonRes - Report'!$N$12),(('[2]NonRes - Report'!$N$12-'[2]NonRes - Report'!$N$10)/'[2]NonRes - Report'!$I$22*'[2]NonRes - Report'!$E$12),BD24/'[2]NonRes - Report'!$I$22*'[2]NonRes - Report'!$E$12)))))))</f>
        <v>478.5</v>
      </c>
      <c r="BQ24" s="40">
        <f>IF(AND($B24="3/4-inch",DM24&gt;'[2]NonRes - Report'!$G$12),(('[2]NonRes - Report'!$G$12-'[2]NonRes - Report'!$G$10)/'[2]NonRes - Report'!$I$22*'[2]NonRes - Report'!$E$12),IF(AND($B24="1-inch",DM24&gt;'[2]NonRes - Report'!$I$12),(('[2]NonRes - Report'!$I$12-'[2]NonRes - Report'!$I$10)/'[2]NonRes - Report'!$I$22*'[2]NonRes - Report'!$E$12),IF(AND($B24="1 1/2-inch",DM24&gt;'[2]NonRes - Report'!$J$12),(('[2]NonRes - Report'!$J$12-'[2]NonRes - Report'!$J$10)/'[2]NonRes - Report'!$I$22*'[2]NonRes - Report'!$E$12),IF(AND($B24="2-inch",DM24&gt;'[2]NonRes - Report'!$K$12),(('[2]NonRes - Report'!$K$12-'[2]NonRes - Report'!$K$10)/'[2]NonRes - Report'!$I$22*'[2]NonRes - Report'!$E$12),IF(AND($B24="3-inch",DM24&gt;'[2]NonRes - Report'!$L$12),(('[2]NonRes - Report'!$L$12-'[2]NonRes - Report'!$L$10)/'[2]NonRes - Report'!$I$22*'[2]NonRes - Report'!$E$12),IF(AND($B24="4-inch",DM24&gt;'[2]NonRes - Report'!$M$12),(('[2]NonRes - Report'!$M$12-'[2]NonRes - Report'!$M$10)/'[2]NonRes - Report'!$I$22*'[2]NonRes - Report'!$E$12),IF(AND($B24="6-inch",DM24&gt;'[2]NonRes - Report'!$N$12),(('[2]NonRes - Report'!$N$12-'[2]NonRes - Report'!$N$10)/'[2]NonRes - Report'!$I$22*'[2]NonRes - Report'!$E$12),BE24/'[2]NonRes - Report'!$I$22*'[2]NonRes - Report'!$E$12)))))))</f>
        <v>315</v>
      </c>
      <c r="BR24" s="40">
        <f>IF(AND($B24="3/4-inch",DN24&gt;'[2]NonRes - Report'!$G$12),(('[2]NonRes - Report'!$G$12-'[2]NonRes - Report'!$G$10)/'[2]NonRes - Report'!$I$22*'[2]NonRes - Report'!$E$12),IF(AND($B24="1-inch",DN24&gt;'[2]NonRes - Report'!$I$12),(('[2]NonRes - Report'!$I$12-'[2]NonRes - Report'!$I$10)/'[2]NonRes - Report'!$I$22*'[2]NonRes - Report'!$E$12),IF(AND($B24="1 1/2-inch",DN24&gt;'[2]NonRes - Report'!$J$12),(('[2]NonRes - Report'!$J$12-'[2]NonRes - Report'!$J$10)/'[2]NonRes - Report'!$I$22*'[2]NonRes - Report'!$E$12),IF(AND($B24="2-inch",DN24&gt;'[2]NonRes - Report'!$K$12),(('[2]NonRes - Report'!$K$12-'[2]NonRes - Report'!$K$10)/'[2]NonRes - Report'!$I$22*'[2]NonRes - Report'!$E$12),IF(AND($B24="3-inch",DN24&gt;'[2]NonRes - Report'!$L$12),(('[2]NonRes - Report'!$L$12-'[2]NonRes - Report'!$L$10)/'[2]NonRes - Report'!$I$22*'[2]NonRes - Report'!$E$12),IF(AND($B24="4-inch",DN24&gt;'[2]NonRes - Report'!$M$12),(('[2]NonRes - Report'!$M$12-'[2]NonRes - Report'!$M$10)/'[2]NonRes - Report'!$I$22*'[2]NonRes - Report'!$E$12),IF(AND($B24="6-inch",DN24&gt;'[2]NonRes - Report'!$N$12),(('[2]NonRes - Report'!$N$12-'[2]NonRes - Report'!$N$10)/'[2]NonRes - Report'!$I$22*'[2]NonRes - Report'!$E$12),BF24/'[2]NonRes - Report'!$I$22*'[2]NonRes - Report'!$E$12)))))))</f>
        <v>540</v>
      </c>
      <c r="BS24" s="40">
        <f>IF(AND($B24="3/4-inch",DO24&gt;'[2]NonRes - Report'!$G$12),(('[2]NonRes - Report'!$G$12-'[2]NonRes - Report'!$G$10)/'[2]NonRes - Report'!$I$22*'[2]NonRes - Report'!$E$12),IF(AND($B24="1-inch",DO24&gt;'[2]NonRes - Report'!$I$12),(('[2]NonRes - Report'!$I$12-'[2]NonRes - Report'!$I$10)/'[2]NonRes - Report'!$I$22*'[2]NonRes - Report'!$E$12),IF(AND($B24="1 1/2-inch",DO24&gt;'[2]NonRes - Report'!$J$12),(('[2]NonRes - Report'!$J$12-'[2]NonRes - Report'!$J$10)/'[2]NonRes - Report'!$I$22*'[2]NonRes - Report'!$E$12),IF(AND($B24="2-inch",DO24&gt;'[2]NonRes - Report'!$K$12),(('[2]NonRes - Report'!$K$12-'[2]NonRes - Report'!$K$10)/'[2]NonRes - Report'!$I$22*'[2]NonRes - Report'!$E$12),IF(AND($B24="3-inch",DO24&gt;'[2]NonRes - Report'!$L$12),(('[2]NonRes - Report'!$L$12-'[2]NonRes - Report'!$L$10)/'[2]NonRes - Report'!$I$22*'[2]NonRes - Report'!$E$12),IF(AND($B24="4-inch",DO24&gt;'[2]NonRes - Report'!$M$12),(('[2]NonRes - Report'!$M$12-'[2]NonRes - Report'!$M$10)/'[2]NonRes - Report'!$I$22*'[2]NonRes - Report'!$E$12),IF(AND($B24="6-inch",DO24&gt;'[2]NonRes - Report'!$N$12),(('[2]NonRes - Report'!$N$12-'[2]NonRes - Report'!$N$10)/'[2]NonRes - Report'!$I$22*'[2]NonRes - Report'!$E$12),BG24/'[2]NonRes - Report'!$I$22*'[2]NonRes - Report'!$E$12)))))))</f>
        <v>540</v>
      </c>
      <c r="BT24" s="40">
        <f>IF(AND($B24="3/4-inch",DP24&gt;'[2]NonRes - Report'!$G$12),(('[2]NonRes - Report'!$G$12-'[2]NonRes - Report'!$G$10)/'[2]NonRes - Report'!$I$22*'[2]NonRes - Report'!$E$12),IF(AND($B24="1-inch",DP24&gt;'[2]NonRes - Report'!$I$12),(('[2]NonRes - Report'!$I$12-'[2]NonRes - Report'!$I$10)/'[2]NonRes - Report'!$I$22*'[2]NonRes - Report'!$E$12),IF(AND($B24="1 1/2-inch",DP24&gt;'[2]NonRes - Report'!$J$12),(('[2]NonRes - Report'!$J$12-'[2]NonRes - Report'!$J$10)/'[2]NonRes - Report'!$I$22*'[2]NonRes - Report'!$E$12),IF(AND($B24="2-inch",DP24&gt;'[2]NonRes - Report'!$K$12),(('[2]NonRes - Report'!$K$12-'[2]NonRes - Report'!$K$10)/'[2]NonRes - Report'!$I$22*'[2]NonRes - Report'!$E$12),IF(AND($B24="3-inch",DP24&gt;'[2]NonRes - Report'!$L$12),(('[2]NonRes - Report'!$L$12-'[2]NonRes - Report'!$L$10)/'[2]NonRes - Report'!$I$22*'[2]NonRes - Report'!$E$12),IF(AND($B24="4-inch",DP24&gt;'[2]NonRes - Report'!$M$12),(('[2]NonRes - Report'!$M$12-'[2]NonRes - Report'!$M$10)/'[2]NonRes - Report'!$I$22*'[2]NonRes - Report'!$E$12),IF(AND($B24="6-inch",DP24&gt;'[2]NonRes - Report'!$N$12),(('[2]NonRes - Report'!$N$12-'[2]NonRes - Report'!$N$10)/'[2]NonRes - Report'!$I$22*'[2]NonRes - Report'!$E$12),BH24/'[2]NonRes - Report'!$I$22*'[2]NonRes - Report'!$E$12)))))))</f>
        <v>540</v>
      </c>
      <c r="BU24" s="40">
        <f>IF(AND($B24="3/4-inch",DQ24&gt;'[2]NonRes - Report'!$G$12),(('[2]NonRes - Report'!$G$12-'[2]NonRes - Report'!$G$10)/'[2]NonRes - Report'!$I$22*'[2]NonRes - Report'!$E$12),IF(AND($B24="1-inch",DQ24&gt;'[2]NonRes - Report'!$I$12),(('[2]NonRes - Report'!$I$12-'[2]NonRes - Report'!$I$10)/'[2]NonRes - Report'!$I$22*'[2]NonRes - Report'!$E$12),IF(AND($B24="1 1/2-inch",DQ24&gt;'[2]NonRes - Report'!$J$12),(('[2]NonRes - Report'!$J$12-'[2]NonRes - Report'!$J$10)/'[2]NonRes - Report'!$I$22*'[2]NonRes - Report'!$E$12),IF(AND($B24="2-inch",DQ24&gt;'[2]NonRes - Report'!$K$12),(('[2]NonRes - Report'!$K$12-'[2]NonRes - Report'!$K$10)/'[2]NonRes - Report'!$I$22*'[2]NonRes - Report'!$E$12),IF(AND($B24="3-inch",DQ24&gt;'[2]NonRes - Report'!$L$12),(('[2]NonRes - Report'!$L$12-'[2]NonRes - Report'!$L$10)/'[2]NonRes - Report'!$I$22*'[2]NonRes - Report'!$E$12),IF(AND($B24="4-inch",DQ24&gt;'[2]NonRes - Report'!$M$12),(('[2]NonRes - Report'!$M$12-'[2]NonRes - Report'!$M$10)/'[2]NonRes - Report'!$I$22*'[2]NonRes - Report'!$E$12),IF(AND($B24="6-inch",DQ24&gt;'[2]NonRes - Report'!$N$12),(('[2]NonRes - Report'!$N$12-'[2]NonRes - Report'!$N$10)/'[2]NonRes - Report'!$I$22*'[2]NonRes - Report'!$E$12),BI24/'[2]NonRes - Report'!$I$22*'[2]NonRes - Report'!$E$12)))))))</f>
        <v>540</v>
      </c>
      <c r="BV24" s="40">
        <f>IF(AND($B24="3/4-inch",DR24&gt;'[2]NonRes - Report'!$G$12),(('[2]NonRes - Report'!$G$12-'[2]NonRes - Report'!$G$10)/'[2]NonRes - Report'!$I$22*'[2]NonRes - Report'!$E$12),IF(AND($B24="1-inch",DR24&gt;'[2]NonRes - Report'!$I$12),(('[2]NonRes - Report'!$I$12-'[2]NonRes - Report'!$I$10)/'[2]NonRes - Report'!$I$22*'[2]NonRes - Report'!$E$12),IF(AND($B24="1 1/2-inch",DR24&gt;'[2]NonRes - Report'!$J$12),(('[2]NonRes - Report'!$J$12-'[2]NonRes - Report'!$J$10)/'[2]NonRes - Report'!$I$22*'[2]NonRes - Report'!$E$12),IF(AND($B24="2-inch",DR24&gt;'[2]NonRes - Report'!$K$12),(('[2]NonRes - Report'!$K$12-'[2]NonRes - Report'!$K$10)/'[2]NonRes - Report'!$I$22*'[2]NonRes - Report'!$E$12),IF(AND($B24="3-inch",DR24&gt;'[2]NonRes - Report'!$L$12),(('[2]NonRes - Report'!$L$12-'[2]NonRes - Report'!$L$10)/'[2]NonRes - Report'!$I$22*'[2]NonRes - Report'!$E$12),IF(AND($B24="4-inch",DR24&gt;'[2]NonRes - Report'!$M$12),(('[2]NonRes - Report'!$M$12-'[2]NonRes - Report'!$M$10)/'[2]NonRes - Report'!$I$22*'[2]NonRes - Report'!$E$12),IF(AND($B24="6-inch",DR24&gt;'[2]NonRes - Report'!$N$12),(('[2]NonRes - Report'!$N$12-'[2]NonRes - Report'!$N$10)/'[2]NonRes - Report'!$I$22*'[2]NonRes - Report'!$E$12),BJ24/'[2]NonRes - Report'!$I$22*'[2]NonRes - Report'!$E$12)))))))</f>
        <v>540</v>
      </c>
      <c r="BW24" s="40">
        <f>IF(AND($B24="3/4-inch",DS24&gt;'[2]NonRes - Report'!$G$12),(('[2]NonRes - Report'!$G$12-'[2]NonRes - Report'!$G$10)/'[2]NonRes - Report'!$I$22*'[2]NonRes - Report'!$E$12),IF(AND($B24="1-inch",DS24&gt;'[2]NonRes - Report'!$I$12),(('[2]NonRes - Report'!$I$12-'[2]NonRes - Report'!$I$10)/'[2]NonRes - Report'!$I$22*'[2]NonRes - Report'!$E$12),IF(AND($B24="1 1/2-inch",DS24&gt;'[2]NonRes - Report'!$J$12),(('[2]NonRes - Report'!$J$12-'[2]NonRes - Report'!$J$10)/'[2]NonRes - Report'!$I$22*'[2]NonRes - Report'!$E$12),IF(AND($B24="2-inch",DS24&gt;'[2]NonRes - Report'!$K$12),(('[2]NonRes - Report'!$K$12-'[2]NonRes - Report'!$K$10)/'[2]NonRes - Report'!$I$22*'[2]NonRes - Report'!$E$12),IF(AND($B24="3-inch",DS24&gt;'[2]NonRes - Report'!$L$12),(('[2]NonRes - Report'!$L$12-'[2]NonRes - Report'!$L$10)/'[2]NonRes - Report'!$I$22*'[2]NonRes - Report'!$E$12),IF(AND($B24="4-inch",DS24&gt;'[2]NonRes - Report'!$M$12),(('[2]NonRes - Report'!$M$12-'[2]NonRes - Report'!$M$10)/'[2]NonRes - Report'!$I$22*'[2]NonRes - Report'!$E$12),IF(AND($B24="6-inch",DS24&gt;'[2]NonRes - Report'!$N$12),(('[2]NonRes - Report'!$N$12-'[2]NonRes - Report'!$N$10)/'[2]NonRes - Report'!$I$22*'[2]NonRes - Report'!$E$12),BK24/'[2]NonRes - Report'!$I$22*'[2]NonRes - Report'!$E$12)))))))</f>
        <v>540</v>
      </c>
      <c r="BX24" s="40">
        <f>IF(AND($B24="3/4-inch",DT24&gt;'[2]NonRes - Report'!$G$12),(('[2]NonRes - Report'!$G$12-'[2]NonRes - Report'!$G$10)/'[2]NonRes - Report'!$I$22*'[2]NonRes - Report'!$E$12),IF(AND($B24="1-inch",DT24&gt;'[2]NonRes - Report'!$I$12),(('[2]NonRes - Report'!$I$12-'[2]NonRes - Report'!$I$10)/'[2]NonRes - Report'!$I$22*'[2]NonRes - Report'!$E$12),IF(AND($B24="1 1/2-inch",DT24&gt;'[2]NonRes - Report'!$J$12),(('[2]NonRes - Report'!$J$12-'[2]NonRes - Report'!$J$10)/'[2]NonRes - Report'!$I$22*'[2]NonRes - Report'!$E$12),IF(AND($B24="2-inch",DT24&gt;'[2]NonRes - Report'!$K$12),(('[2]NonRes - Report'!$K$12-'[2]NonRes - Report'!$K$10)/'[2]NonRes - Report'!$I$22*'[2]NonRes - Report'!$E$12),IF(AND($B24="3-inch",DT24&gt;'[2]NonRes - Report'!$L$12),(('[2]NonRes - Report'!$L$12-'[2]NonRes - Report'!$L$10)/'[2]NonRes - Report'!$I$22*'[2]NonRes - Report'!$E$12),IF(AND($B24="4-inch",DT24&gt;'[2]NonRes - Report'!$M$12),(('[2]NonRes - Report'!$M$12-'[2]NonRes - Report'!$M$10)/'[2]NonRes - Report'!$I$22*'[2]NonRes - Report'!$E$12),IF(AND($B24="6-inch",DT24&gt;'[2]NonRes - Report'!$N$12),(('[2]NonRes - Report'!$N$12-'[2]NonRes - Report'!$N$10)/'[2]NonRes - Report'!$I$22*'[2]NonRes - Report'!$E$12),BL24/'[2]NonRes - Report'!$I$22*'[2]NonRes - Report'!$E$12)))))))</f>
        <v>540</v>
      </c>
      <c r="BY24" s="41">
        <f>IF(AND($B24="3/4-inch",DU24&gt;'[2]NonRes - Report'!$G$12),(('[2]NonRes - Report'!$G$12-'[2]NonRes - Report'!$G$10)/'[2]NonRes - Report'!$I$22*'[2]NonRes - Report'!$E$12),IF(AND($B24="1-inch",DU24&gt;'[2]NonRes - Report'!$I$12),(('[2]NonRes - Report'!$I$12-'[2]NonRes - Report'!$I$10)/'[2]NonRes - Report'!$I$22*'[2]NonRes - Report'!$E$12),IF(AND($B24="1 1/2-inch",DU24&gt;'[2]NonRes - Report'!$J$12),(('[2]NonRes - Report'!$J$12-'[2]NonRes - Report'!$J$10)/'[2]NonRes - Report'!$I$22*'[2]NonRes - Report'!$E$12),IF(AND($B24="2-inch",DU24&gt;'[2]NonRes - Report'!$K$12),(('[2]NonRes - Report'!$K$12-'[2]NonRes - Report'!$K$10)/'[2]NonRes - Report'!$I$22*'[2]NonRes - Report'!$E$12),IF(AND($B24="3-inch",DU24&gt;'[2]NonRes - Report'!$L$12),(('[2]NonRes - Report'!$L$12-'[2]NonRes - Report'!$L$10)/'[2]NonRes - Report'!$I$22*'[2]NonRes - Report'!$E$12),IF(AND($B24="4-inch",DU24&gt;'[2]NonRes - Report'!$M$12),(('[2]NonRes - Report'!$M$12-'[2]NonRes - Report'!$M$10)/'[2]NonRes - Report'!$I$22*'[2]NonRes - Report'!$E$12),IF(AND($B24="6-inch",DU24&gt;'[2]NonRes - Report'!$N$12),(('[2]NonRes - Report'!$N$12-'[2]NonRes - Report'!$N$10)/'[2]NonRes - Report'!$I$22*'[2]NonRes - Report'!$E$12),BM24/'[2]NonRes - Report'!$I$22*'[2]NonRes - Report'!$E$12)))))))</f>
        <v>414</v>
      </c>
      <c r="BZ24" s="38">
        <f>IF(AND($B24="3/4-inch",DJ24&gt;'[2]NonRes - Report'!$G$14),(DJ24-'[2]NonRes - Report'!$G$12),IF(AND($B24="3/4-inch",ABS(DJ24)&gt;'[2]NonRes - Report'!$G$14),(DJ24+'[2]NonRes - Report'!$G$12),IF(AND($B24="1-inch",DJ24&gt;'[2]NonRes - Report'!$I$14),(DJ24-'[2]NonRes - Report'!$I$12),IF(AND($B24="1-inch",ABS(DJ24)&gt;'[2]NonRes - Report'!$I$14),(DJ24+'[2]NonRes - Report'!$I$12),IF(AND($B24="1 1/2-inch",DJ24&gt;'[2]NonRes - Report'!$J$14),(DJ24-'[2]NonRes - Report'!$J$12),IF(AND($B24="1 1/2-inch",ABS(DJ24)&gt;'[2]NonRes - Report'!$J$14),(DJ24+'[2]NonRes - Report'!$J$12),IF(AND($B24="2-inch",DJ24&gt;'[2]NonRes - Report'!$K$14),(DJ24-'[2]NonRes - Report'!$K$12),IF(AND($B24="2-inch",ABS(DJ24)&gt;'[2]NonRes - Report'!$K$14),(DJ24+'[2]NonRes - Report'!$K$12),IF(AND($B24="3-inch",DJ24&gt;'[2]NonRes - Report'!$L$14),(DJ24-'[2]NonRes - Report'!$L$12),IF(AND($B24="3-inch",ABS(DJ24)&gt;'[2]NonRes - Report'!$L$14),(DJ24+'[2]NonRes - Report'!$L$12),IF(AND($B24="4-inch",DJ24&gt;'[2]NonRes - Report'!$M$14),(DJ24-'[2]NonRes - Report'!$M$12),IF(AND($B24="4-inch",ABS(DJ24)&gt;'[2]NonRes - Report'!$M$14),(DJ24+'[2]NonRes - Report'!$M$12),IF(AND($B24="6-inch",DJ24&gt;'[2]NonRes - Report'!$N$14),(DJ24-'[2]NonRes - Report'!$N$12),IF(AND($B24="6-inch",ABS(DJ24)&gt;'[2]NonRes - Report'!$N$14),(DJ24+'[2]NonRes - Report'!$N$12),0))))))))))))))</f>
        <v>0</v>
      </c>
      <c r="CA24" s="38">
        <f>IF(AND($B24="3/4-inch",DK24&gt;'[2]NonRes - Report'!$G$14),(DK24-'[2]NonRes - Report'!$G$12),IF(AND($B24="3/4-inch",ABS(DK24)&gt;'[2]NonRes - Report'!$G$14),(DK24+'[2]NonRes - Report'!$G$12),IF(AND($B24="1-inch",DK24&gt;'[2]NonRes - Report'!$I$14),(DK24-'[2]NonRes - Report'!$I$12),IF(AND($B24="1-inch",ABS(DK24)&gt;'[2]NonRes - Report'!$I$14),(DK24+'[2]NonRes - Report'!$I$12),IF(AND($B24="1 1/2-inch",DK24&gt;'[2]NonRes - Report'!$J$14),(DK24-'[2]NonRes - Report'!$J$12),IF(AND($B24="1 1/2-inch",ABS(DK24)&gt;'[2]NonRes - Report'!$J$14),(DK24+'[2]NonRes - Report'!$J$12),IF(AND($B24="2-inch",DK24&gt;'[2]NonRes - Report'!$K$14),(DK24-'[2]NonRes - Report'!$K$12),IF(AND($B24="2-inch",ABS(DK24)&gt;'[2]NonRes - Report'!$K$14),(DK24+'[2]NonRes - Report'!$K$12),IF(AND($B24="3-inch",DK24&gt;'[2]NonRes - Report'!$L$14),(DK24-'[2]NonRes - Report'!$L$12),IF(AND($B24="3-inch",ABS(DK24)&gt;'[2]NonRes - Report'!$L$14),(DK24+'[2]NonRes - Report'!$L$12),IF(AND($B24="4-inch",DK24&gt;'[2]NonRes - Report'!$M$14),(DK24-'[2]NonRes - Report'!$M$12),IF(AND($B24="4-inch",ABS(DK24)&gt;'[2]NonRes - Report'!$M$14),(DK24+'[2]NonRes - Report'!$M$12),IF(AND($B24="6-inch",DK24&gt;'[2]NonRes - Report'!$N$14),(DK24-'[2]NonRes - Report'!$N$12),IF(AND($B24="6-inch",ABS(DK24)&gt;'[2]NonRes - Report'!$N$14),(DK24+'[2]NonRes - Report'!$N$12),0))))))))))))))</f>
        <v>0</v>
      </c>
      <c r="CB24" s="38">
        <f>IF(AND($B24="3/4-inch",DL24&gt;'[2]NonRes - Report'!$G$14),(DL24-'[2]NonRes - Report'!$G$12),IF(AND($B24="3/4-inch",ABS(DL24)&gt;'[2]NonRes - Report'!$G$14),(DL24+'[2]NonRes - Report'!$G$12),IF(AND($B24="1-inch",DL24&gt;'[2]NonRes - Report'!$I$14),(DL24-'[2]NonRes - Report'!$I$12),IF(AND($B24="1-inch",ABS(DL24)&gt;'[2]NonRes - Report'!$I$14),(DL24+'[2]NonRes - Report'!$I$12),IF(AND($B24="1 1/2-inch",DL24&gt;'[2]NonRes - Report'!$J$14),(DL24-'[2]NonRes - Report'!$J$12),IF(AND($B24="1 1/2-inch",ABS(DL24)&gt;'[2]NonRes - Report'!$J$14),(DL24+'[2]NonRes - Report'!$J$12),IF(AND($B24="2-inch",DL24&gt;'[2]NonRes - Report'!$K$14),(DL24-'[2]NonRes - Report'!$K$12),IF(AND($B24="2-inch",ABS(DL24)&gt;'[2]NonRes - Report'!$K$14),(DL24+'[2]NonRes - Report'!$K$12),IF(AND($B24="3-inch",DL24&gt;'[2]NonRes - Report'!$L$14),(DL24-'[2]NonRes - Report'!$L$12),IF(AND($B24="3-inch",ABS(DL24)&gt;'[2]NonRes - Report'!$L$14),(DL24+'[2]NonRes - Report'!$L$12),IF(AND($B24="4-inch",DL24&gt;'[2]NonRes - Report'!$M$14),(DL24-'[2]NonRes - Report'!$M$12),IF(AND($B24="4-inch",ABS(DL24)&gt;'[2]NonRes - Report'!$M$14),(DL24+'[2]NonRes - Report'!$M$12),IF(AND($B24="6-inch",DL24&gt;'[2]NonRes - Report'!$N$14),(DL24-'[2]NonRes - Report'!$N$12),IF(AND($B24="6-inch",ABS(DL24)&gt;'[2]NonRes - Report'!$N$14),(DL24+'[2]NonRes - Report'!$N$12),0))))))))))))))</f>
        <v>0</v>
      </c>
      <c r="CC24" s="38">
        <f>IF(AND($B24="3/4-inch",DM24&gt;'[2]NonRes - Report'!$G$14),(DM24-'[2]NonRes - Report'!$G$12),IF(AND($B24="3/4-inch",ABS(DM24)&gt;'[2]NonRes - Report'!$G$14),(DM24+'[2]NonRes - Report'!$G$12),IF(AND($B24="1-inch",DM24&gt;'[2]NonRes - Report'!$I$14),(DM24-'[2]NonRes - Report'!$I$12),IF(AND($B24="1-inch",ABS(DM24)&gt;'[2]NonRes - Report'!$I$14),(DM24+'[2]NonRes - Report'!$I$12),IF(AND($B24="1 1/2-inch",DM24&gt;'[2]NonRes - Report'!$J$14),(DM24-'[2]NonRes - Report'!$J$12),IF(AND($B24="1 1/2-inch",ABS(DM24)&gt;'[2]NonRes - Report'!$J$14),(DM24+'[2]NonRes - Report'!$J$12),IF(AND($B24="2-inch",DM24&gt;'[2]NonRes - Report'!$K$14),(DM24-'[2]NonRes - Report'!$K$12),IF(AND($B24="2-inch",ABS(DM24)&gt;'[2]NonRes - Report'!$K$14),(DM24+'[2]NonRes - Report'!$K$12),IF(AND($B24="3-inch",DM24&gt;'[2]NonRes - Report'!$L$14),(DM24-'[2]NonRes - Report'!$L$12),IF(AND($B24="3-inch",ABS(DM24)&gt;'[2]NonRes - Report'!$L$14),(DM24+'[2]NonRes - Report'!$L$12),IF(AND($B24="4-inch",DM24&gt;'[2]NonRes - Report'!$M$14),(DM24-'[2]NonRes - Report'!$M$12),IF(AND($B24="4-inch",ABS(DM24)&gt;'[2]NonRes - Report'!$M$14),(DM24+'[2]NonRes - Report'!$M$12),IF(AND($B24="6-inch",DM24&gt;'[2]NonRes - Report'!$N$14),(DM24-'[2]NonRes - Report'!$N$12),IF(AND($B24="6-inch",ABS(DM24)&gt;'[2]NonRes - Report'!$N$14),(DM24+'[2]NonRes - Report'!$N$12),0))))))))))))))</f>
        <v>0</v>
      </c>
      <c r="CD24" s="38">
        <f>IF(AND($B24="3/4-inch",DN24&gt;'[2]NonRes - Report'!$G$14),(DN24-'[2]NonRes - Report'!$G$12),IF(AND($B24="3/4-inch",ABS(DN24)&gt;'[2]NonRes - Report'!$G$14),(DN24+'[2]NonRes - Report'!$G$12),IF(AND($B24="1-inch",DN24&gt;'[2]NonRes - Report'!$I$14),(DN24-'[2]NonRes - Report'!$I$12),IF(AND($B24="1-inch",ABS(DN24)&gt;'[2]NonRes - Report'!$I$14),(DN24+'[2]NonRes - Report'!$I$12),IF(AND($B24="1 1/2-inch",DN24&gt;'[2]NonRes - Report'!$J$14),(DN24-'[2]NonRes - Report'!$J$12),IF(AND($B24="1 1/2-inch",ABS(DN24)&gt;'[2]NonRes - Report'!$J$14),(DN24+'[2]NonRes - Report'!$J$12),IF(AND($B24="2-inch",DN24&gt;'[2]NonRes - Report'!$K$14),(DN24-'[2]NonRes - Report'!$K$12),IF(AND($B24="2-inch",ABS(DN24)&gt;'[2]NonRes - Report'!$K$14),(DN24+'[2]NonRes - Report'!$K$12),IF(AND($B24="3-inch",DN24&gt;'[2]NonRes - Report'!$L$14),(DN24-'[2]NonRes - Report'!$L$12),IF(AND($B24="3-inch",ABS(DN24)&gt;'[2]NonRes - Report'!$L$14),(DN24+'[2]NonRes - Report'!$L$12),IF(AND($B24="4-inch",DN24&gt;'[2]NonRes - Report'!$M$14),(DN24-'[2]NonRes - Report'!$M$12),IF(AND($B24="4-inch",ABS(DN24)&gt;'[2]NonRes - Report'!$M$14),(DN24+'[2]NonRes - Report'!$M$12),IF(AND($B24="6-inch",DN24&gt;'[2]NonRes - Report'!$N$14),(DN24-'[2]NonRes - Report'!$N$12),IF(AND($B24="6-inch",ABS(DN24)&gt;'[2]NonRes - Report'!$N$14),(DN24+'[2]NonRes - Report'!$N$12),0))))))))))))))</f>
        <v>38200</v>
      </c>
      <c r="CE24" s="38">
        <f>IF(AND($B24="3/4-inch",DO24&gt;'[2]NonRes - Report'!$G$14),(DO24-'[2]NonRes - Report'!$G$12),IF(AND($B24="3/4-inch",ABS(DO24)&gt;'[2]NonRes - Report'!$G$14),(DO24+'[2]NonRes - Report'!$G$12),IF(AND($B24="1-inch",DO24&gt;'[2]NonRes - Report'!$I$14),(DO24-'[2]NonRes - Report'!$I$12),IF(AND($B24="1-inch",ABS(DO24)&gt;'[2]NonRes - Report'!$I$14),(DO24+'[2]NonRes - Report'!$I$12),IF(AND($B24="1 1/2-inch",DO24&gt;'[2]NonRes - Report'!$J$14),(DO24-'[2]NonRes - Report'!$J$12),IF(AND($B24="1 1/2-inch",ABS(DO24)&gt;'[2]NonRes - Report'!$J$14),(DO24+'[2]NonRes - Report'!$J$12),IF(AND($B24="2-inch",DO24&gt;'[2]NonRes - Report'!$K$14),(DO24-'[2]NonRes - Report'!$K$12),IF(AND($B24="2-inch",ABS(DO24)&gt;'[2]NonRes - Report'!$K$14),(DO24+'[2]NonRes - Report'!$K$12),IF(AND($B24="3-inch",DO24&gt;'[2]NonRes - Report'!$L$14),(DO24-'[2]NonRes - Report'!$L$12),IF(AND($B24="3-inch",ABS(DO24)&gt;'[2]NonRes - Report'!$L$14),(DO24+'[2]NonRes - Report'!$L$12),IF(AND($B24="4-inch",DO24&gt;'[2]NonRes - Report'!$M$14),(DO24-'[2]NonRes - Report'!$M$12),IF(AND($B24="4-inch",ABS(DO24)&gt;'[2]NonRes - Report'!$M$14),(DO24+'[2]NonRes - Report'!$M$12),IF(AND($B24="6-inch",DO24&gt;'[2]NonRes - Report'!$N$14),(DO24-'[2]NonRes - Report'!$N$12),IF(AND($B24="6-inch",ABS(DO24)&gt;'[2]NonRes - Report'!$N$14),(DO24+'[2]NonRes - Report'!$N$12),0))))))))))))))</f>
        <v>87300</v>
      </c>
      <c r="CF24" s="38">
        <f>IF(AND($B24="3/4-inch",DP24&gt;'[2]NonRes - Report'!$G$14),(DP24-'[2]NonRes - Report'!$G$12),IF(AND($B24="3/4-inch",ABS(DP24)&gt;'[2]NonRes - Report'!$G$14),(DP24+'[2]NonRes - Report'!$G$12),IF(AND($B24="1-inch",DP24&gt;'[2]NonRes - Report'!$I$14),(DP24-'[2]NonRes - Report'!$I$12),IF(AND($B24="1-inch",ABS(DP24)&gt;'[2]NonRes - Report'!$I$14),(DP24+'[2]NonRes - Report'!$I$12),IF(AND($B24="1 1/2-inch",DP24&gt;'[2]NonRes - Report'!$J$14),(DP24-'[2]NonRes - Report'!$J$12),IF(AND($B24="1 1/2-inch",ABS(DP24)&gt;'[2]NonRes - Report'!$J$14),(DP24+'[2]NonRes - Report'!$J$12),IF(AND($B24="2-inch",DP24&gt;'[2]NonRes - Report'!$K$14),(DP24-'[2]NonRes - Report'!$K$12),IF(AND($B24="2-inch",ABS(DP24)&gt;'[2]NonRes - Report'!$K$14),(DP24+'[2]NonRes - Report'!$K$12),IF(AND($B24="3-inch",DP24&gt;'[2]NonRes - Report'!$L$14),(DP24-'[2]NonRes - Report'!$L$12),IF(AND($B24="3-inch",ABS(DP24)&gt;'[2]NonRes - Report'!$L$14),(DP24+'[2]NonRes - Report'!$L$12),IF(AND($B24="4-inch",DP24&gt;'[2]NonRes - Report'!$M$14),(DP24-'[2]NonRes - Report'!$M$12),IF(AND($B24="4-inch",ABS(DP24)&gt;'[2]NonRes - Report'!$M$14),(DP24+'[2]NonRes - Report'!$M$12),IF(AND($B24="6-inch",DP24&gt;'[2]NonRes - Report'!$N$14),(DP24-'[2]NonRes - Report'!$N$12),IF(AND($B24="6-inch",ABS(DP24)&gt;'[2]NonRes - Report'!$N$14),(DP24+'[2]NonRes - Report'!$N$12),0))))))))))))))</f>
        <v>232000</v>
      </c>
      <c r="CG24" s="38">
        <f>IF(AND($B24="3/4-inch",DQ24&gt;'[2]NonRes - Report'!$G$14),(DQ24-'[2]NonRes - Report'!$G$12),IF(AND($B24="3/4-inch",ABS(DQ24)&gt;'[2]NonRes - Report'!$G$14),(DQ24+'[2]NonRes - Report'!$G$12),IF(AND($B24="1-inch",DQ24&gt;'[2]NonRes - Report'!$I$14),(DQ24-'[2]NonRes - Report'!$I$12),IF(AND($B24="1-inch",ABS(DQ24)&gt;'[2]NonRes - Report'!$I$14),(DQ24+'[2]NonRes - Report'!$I$12),IF(AND($B24="1 1/2-inch",DQ24&gt;'[2]NonRes - Report'!$J$14),(DQ24-'[2]NonRes - Report'!$J$12),IF(AND($B24="1 1/2-inch",ABS(DQ24)&gt;'[2]NonRes - Report'!$J$14),(DQ24+'[2]NonRes - Report'!$J$12),IF(AND($B24="2-inch",DQ24&gt;'[2]NonRes - Report'!$K$14),(DQ24-'[2]NonRes - Report'!$K$12),IF(AND($B24="2-inch",ABS(DQ24)&gt;'[2]NonRes - Report'!$K$14),(DQ24+'[2]NonRes - Report'!$K$12),IF(AND($B24="3-inch",DQ24&gt;'[2]NonRes - Report'!$L$14),(DQ24-'[2]NonRes - Report'!$L$12),IF(AND($B24="3-inch",ABS(DQ24)&gt;'[2]NonRes - Report'!$L$14),(DQ24+'[2]NonRes - Report'!$L$12),IF(AND($B24="4-inch",DQ24&gt;'[2]NonRes - Report'!$M$14),(DQ24-'[2]NonRes - Report'!$M$12),IF(AND($B24="4-inch",ABS(DQ24)&gt;'[2]NonRes - Report'!$M$14),(DQ24+'[2]NonRes - Report'!$M$12),IF(AND($B24="6-inch",DQ24&gt;'[2]NonRes - Report'!$N$14),(DQ24-'[2]NonRes - Report'!$N$12),IF(AND($B24="6-inch",ABS(DQ24)&gt;'[2]NonRes - Report'!$N$14),(DQ24+'[2]NonRes - Report'!$N$12),0))))))))))))))</f>
        <v>107700</v>
      </c>
      <c r="CH24" s="38">
        <f>IF(AND($B24="3/4-inch",DR24&gt;'[2]NonRes - Report'!$G$14),(DR24-'[2]NonRes - Report'!$G$12),IF(AND($B24="3/4-inch",ABS(DR24)&gt;'[2]NonRes - Report'!$G$14),(DR24+'[2]NonRes - Report'!$G$12),IF(AND($B24="1-inch",DR24&gt;'[2]NonRes - Report'!$I$14),(DR24-'[2]NonRes - Report'!$I$12),IF(AND($B24="1-inch",ABS(DR24)&gt;'[2]NonRes - Report'!$I$14),(DR24+'[2]NonRes - Report'!$I$12),IF(AND($B24="1 1/2-inch",DR24&gt;'[2]NonRes - Report'!$J$14),(DR24-'[2]NonRes - Report'!$J$12),IF(AND($B24="1 1/2-inch",ABS(DR24)&gt;'[2]NonRes - Report'!$J$14),(DR24+'[2]NonRes - Report'!$J$12),IF(AND($B24="2-inch",DR24&gt;'[2]NonRes - Report'!$K$14),(DR24-'[2]NonRes - Report'!$K$12),IF(AND($B24="2-inch",ABS(DR24)&gt;'[2]NonRes - Report'!$K$14),(DR24+'[2]NonRes - Report'!$K$12),IF(AND($B24="3-inch",DR24&gt;'[2]NonRes - Report'!$L$14),(DR24-'[2]NonRes - Report'!$L$12),IF(AND($B24="3-inch",ABS(DR24)&gt;'[2]NonRes - Report'!$L$14),(DR24+'[2]NonRes - Report'!$L$12),IF(AND($B24="4-inch",DR24&gt;'[2]NonRes - Report'!$M$14),(DR24-'[2]NonRes - Report'!$M$12),IF(AND($B24="4-inch",ABS(DR24)&gt;'[2]NonRes - Report'!$M$14),(DR24+'[2]NonRes - Report'!$M$12),IF(AND($B24="6-inch",DR24&gt;'[2]NonRes - Report'!$N$14),(DR24-'[2]NonRes - Report'!$N$12),IF(AND($B24="6-inch",ABS(DR24)&gt;'[2]NonRes - Report'!$N$14),(DR24+'[2]NonRes - Report'!$N$12),0))))))))))))))</f>
        <v>147500</v>
      </c>
      <c r="CI24" s="38">
        <f>IF(AND($B24="3/4-inch",DS24&gt;'[2]NonRes - Report'!$G$14),(DS24-'[2]NonRes - Report'!$G$12),IF(AND($B24="3/4-inch",ABS(DS24)&gt;'[2]NonRes - Report'!$G$14),(DS24+'[2]NonRes - Report'!$G$12),IF(AND($B24="1-inch",DS24&gt;'[2]NonRes - Report'!$I$14),(DS24-'[2]NonRes - Report'!$I$12),IF(AND($B24="1-inch",ABS(DS24)&gt;'[2]NonRes - Report'!$I$14),(DS24+'[2]NonRes - Report'!$I$12),IF(AND($B24="1 1/2-inch",DS24&gt;'[2]NonRes - Report'!$J$14),(DS24-'[2]NonRes - Report'!$J$12),IF(AND($B24="1 1/2-inch",ABS(DS24)&gt;'[2]NonRes - Report'!$J$14),(DS24+'[2]NonRes - Report'!$J$12),IF(AND($B24="2-inch",DS24&gt;'[2]NonRes - Report'!$K$14),(DS24-'[2]NonRes - Report'!$K$12),IF(AND($B24="2-inch",ABS(DS24)&gt;'[2]NonRes - Report'!$K$14),(DS24+'[2]NonRes - Report'!$K$12),IF(AND($B24="3-inch",DS24&gt;'[2]NonRes - Report'!$L$14),(DS24-'[2]NonRes - Report'!$L$12),IF(AND($B24="3-inch",ABS(DS24)&gt;'[2]NonRes - Report'!$L$14),(DS24+'[2]NonRes - Report'!$L$12),IF(AND($B24="4-inch",DS24&gt;'[2]NonRes - Report'!$M$14),(DS24-'[2]NonRes - Report'!$M$12),IF(AND($B24="4-inch",ABS(DS24)&gt;'[2]NonRes - Report'!$M$14),(DS24+'[2]NonRes - Report'!$M$12),IF(AND($B24="6-inch",DS24&gt;'[2]NonRes - Report'!$N$14),(DS24-'[2]NonRes - Report'!$N$12),IF(AND($B24="6-inch",ABS(DS24)&gt;'[2]NonRes - Report'!$N$14),(DS24+'[2]NonRes - Report'!$N$12),0))))))))))))))</f>
        <v>159800</v>
      </c>
      <c r="CJ24" s="38">
        <f>IF(AND($B24="3/4-inch",DT24&gt;'[2]NonRes - Report'!$G$14),(DT24-'[2]NonRes - Report'!$G$12),IF(AND($B24="3/4-inch",ABS(DT24)&gt;'[2]NonRes - Report'!$G$14),(DT24+'[2]NonRes - Report'!$G$12),IF(AND($B24="1-inch",DT24&gt;'[2]NonRes - Report'!$I$14),(DT24-'[2]NonRes - Report'!$I$12),IF(AND($B24="1-inch",ABS(DT24)&gt;'[2]NonRes - Report'!$I$14),(DT24+'[2]NonRes - Report'!$I$12),IF(AND($B24="1 1/2-inch",DT24&gt;'[2]NonRes - Report'!$J$14),(DT24-'[2]NonRes - Report'!$J$12),IF(AND($B24="1 1/2-inch",ABS(DT24)&gt;'[2]NonRes - Report'!$J$14),(DT24+'[2]NonRes - Report'!$J$12),IF(AND($B24="2-inch",DT24&gt;'[2]NonRes - Report'!$K$14),(DT24-'[2]NonRes - Report'!$K$12),IF(AND($B24="2-inch",ABS(DT24)&gt;'[2]NonRes - Report'!$K$14),(DT24+'[2]NonRes - Report'!$K$12),IF(AND($B24="3-inch",DT24&gt;'[2]NonRes - Report'!$L$14),(DT24-'[2]NonRes - Report'!$L$12),IF(AND($B24="3-inch",ABS(DT24)&gt;'[2]NonRes - Report'!$L$14),(DT24+'[2]NonRes - Report'!$L$12),IF(AND($B24="4-inch",DT24&gt;'[2]NonRes - Report'!$M$14),(DT24-'[2]NonRes - Report'!$M$12),IF(AND($B24="4-inch",ABS(DT24)&gt;'[2]NonRes - Report'!$M$14),(DT24+'[2]NonRes - Report'!$M$12),IF(AND($B24="6-inch",DT24&gt;'[2]NonRes - Report'!$N$14),(DT24-'[2]NonRes - Report'!$N$12),IF(AND($B24="6-inch",ABS(DT24)&gt;'[2]NonRes - Report'!$N$14),(DT24+'[2]NonRes - Report'!$N$12),0))))))))))))))</f>
        <v>21500</v>
      </c>
      <c r="CK24" s="39">
        <f>IF(AND($B24="3/4-inch",DU24&gt;'[2]NonRes - Report'!$G$14),(DU24-'[2]NonRes - Report'!$G$12),IF(AND($B24="3/4-inch",ABS(DU24)&gt;'[2]NonRes - Report'!$G$14),(DU24+'[2]NonRes - Report'!$G$12),IF(AND($B24="1-inch",DU24&gt;'[2]NonRes - Report'!$I$14),(DU24-'[2]NonRes - Report'!$I$12),IF(AND($B24="1-inch",ABS(DU24)&gt;'[2]NonRes - Report'!$I$14),(DU24+'[2]NonRes - Report'!$I$12),IF(AND($B24="1 1/2-inch",DU24&gt;'[2]NonRes - Report'!$J$14),(DU24-'[2]NonRes - Report'!$J$12),IF(AND($B24="1 1/2-inch",ABS(DU24)&gt;'[2]NonRes - Report'!$J$14),(DU24+'[2]NonRes - Report'!$J$12),IF(AND($B24="2-inch",DU24&gt;'[2]NonRes - Report'!$K$14),(DU24-'[2]NonRes - Report'!$K$12),IF(AND($B24="2-inch",ABS(DU24)&gt;'[2]NonRes - Report'!$K$14),(DU24+'[2]NonRes - Report'!$K$12),IF(AND($B24="3-inch",DU24&gt;'[2]NonRes - Report'!$L$14),(DU24-'[2]NonRes - Report'!$L$12),IF(AND($B24="3-inch",ABS(DU24)&gt;'[2]NonRes - Report'!$L$14),(DU24+'[2]NonRes - Report'!$L$12),IF(AND($B24="4-inch",DU24&gt;'[2]NonRes - Report'!$M$14),(DU24-'[2]NonRes - Report'!$M$12),IF(AND($B24="4-inch",ABS(DU24)&gt;'[2]NonRes - Report'!$M$14),(DU24+'[2]NonRes - Report'!$M$12),IF(AND($B24="6-inch",DU24&gt;'[2]NonRes - Report'!$N$14),(DU24-'[2]NonRes - Report'!$N$12),IF(AND($B24="6-inch",ABS(DU24)&gt;'[2]NonRes - Report'!$N$14),(DU24+'[2]NonRes - Report'!$N$12),0))))))))))))))</f>
        <v>0</v>
      </c>
      <c r="CL24" s="40">
        <f>IF(AND(BZ24&lt;1, ABS(BZ24)&lt;1),0,BZ24/'[2]NonRes - Report'!$I$22*'[2]NonRes - Report'!$E$14)</f>
        <v>0</v>
      </c>
      <c r="CM24" s="40">
        <f>IF(AND(CA24&lt;1, ABS(CA24)&lt;1),0,CA24/'[2]NonRes - Report'!$I$22*'[2]NonRes - Report'!$E$14)</f>
        <v>0</v>
      </c>
      <c r="CN24" s="40">
        <f>IF(AND(CB24&lt;1, ABS(CB24)&lt;1),0,CB24/'[2]NonRes - Report'!$I$22*'[2]NonRes - Report'!$E$14)</f>
        <v>0</v>
      </c>
      <c r="CO24" s="40">
        <f>IF(AND(CC24&lt;1, ABS(CC24)&lt;1),0,CC24/'[2]NonRes - Report'!$I$22*'[2]NonRes - Report'!$E$14)</f>
        <v>0</v>
      </c>
      <c r="CP24" s="40">
        <f>IF(AND(CD24&lt;1, ABS(CD24)&lt;1),0,CD24/'[2]NonRes - Report'!$I$22*'[2]NonRes - Report'!$E$14)</f>
        <v>821.3</v>
      </c>
      <c r="CQ24" s="40">
        <f>IF(AND(CE24&lt;1, ABS(CE24)&lt;1),0,CE24/'[2]NonRes - Report'!$I$22*'[2]NonRes - Report'!$E$14)</f>
        <v>1876.9499999999998</v>
      </c>
      <c r="CR24" s="40">
        <f>IF(AND(CF24&lt;1, ABS(CF24)&lt;1),0,CF24/'[2]NonRes - Report'!$I$22*'[2]NonRes - Report'!$E$14)</f>
        <v>4988</v>
      </c>
      <c r="CS24" s="40">
        <f>IF(AND(CG24&lt;1, ABS(CG24)&lt;1),0,CG24/'[2]NonRes - Report'!$I$22*'[2]NonRes - Report'!$E$14)</f>
        <v>2315.5499999999997</v>
      </c>
      <c r="CT24" s="40">
        <f>IF(AND(CH24&lt;1, ABS(CH24)&lt;1),0,CH24/'[2]NonRes - Report'!$I$22*'[2]NonRes - Report'!$E$14)</f>
        <v>3171.25</v>
      </c>
      <c r="CU24" s="40">
        <f>IF(AND(CI24&lt;1, ABS(CI24)&lt;1),0,CI24/'[2]NonRes - Report'!$I$22*'[2]NonRes - Report'!$E$14)</f>
        <v>3435.7</v>
      </c>
      <c r="CV24" s="40">
        <f>IF(AND(CJ24&lt;1, ABS(CJ24)&lt;1),0,CJ24/'[2]NonRes - Report'!$I$22*'[2]NonRes - Report'!$E$14)</f>
        <v>462.25</v>
      </c>
      <c r="CW24" s="41">
        <f>IF(AND(CK24&lt;1, ABS(CK24)&lt;1),0,CK24/'[2]NonRes - Report'!$I$22*'[2]NonRes - Report'!$E$14)</f>
        <v>0</v>
      </c>
      <c r="CX24" s="40">
        <f t="shared" si="2"/>
        <v>434.625</v>
      </c>
      <c r="CY24" s="40">
        <f t="shared" si="3"/>
        <v>530.625</v>
      </c>
      <c r="CZ24" s="40">
        <f t="shared" si="4"/>
        <v>641.625</v>
      </c>
      <c r="DA24" s="40">
        <f t="shared" si="5"/>
        <v>478.125</v>
      </c>
      <c r="DB24" s="40">
        <f t="shared" si="6"/>
        <v>1524.425</v>
      </c>
      <c r="DC24" s="40">
        <f t="shared" si="7"/>
        <v>2580.0749999999998</v>
      </c>
      <c r="DD24" s="40">
        <f t="shared" si="8"/>
        <v>5691.125</v>
      </c>
      <c r="DE24" s="40">
        <f t="shared" si="9"/>
        <v>3018.6749999999997</v>
      </c>
      <c r="DF24" s="40">
        <f t="shared" si="10"/>
        <v>3874.375</v>
      </c>
      <c r="DG24" s="40">
        <f t="shared" si="11"/>
        <v>4138.8249999999998</v>
      </c>
      <c r="DH24" s="40">
        <f t="shared" si="12"/>
        <v>1165.375</v>
      </c>
      <c r="DI24" s="41">
        <f t="shared" si="13"/>
        <v>577.125</v>
      </c>
      <c r="DJ24" s="38">
        <f t="shared" si="14"/>
        <v>27100</v>
      </c>
      <c r="DK24" s="38">
        <f t="shared" si="15"/>
        <v>33500</v>
      </c>
      <c r="DL24" s="38">
        <f t="shared" si="16"/>
        <v>40900</v>
      </c>
      <c r="DM24" s="38">
        <f t="shared" si="17"/>
        <v>30000</v>
      </c>
      <c r="DN24" s="38">
        <f t="shared" si="18"/>
        <v>83200</v>
      </c>
      <c r="DO24" s="38">
        <f t="shared" si="19"/>
        <v>132300</v>
      </c>
      <c r="DP24" s="38">
        <f t="shared" si="20"/>
        <v>277000</v>
      </c>
      <c r="DQ24" s="38">
        <f t="shared" si="21"/>
        <v>152700</v>
      </c>
      <c r="DR24" s="38">
        <f t="shared" si="22"/>
        <v>192500</v>
      </c>
      <c r="DS24" s="38">
        <f t="shared" si="23"/>
        <v>204800</v>
      </c>
      <c r="DT24" s="38">
        <f t="shared" si="24"/>
        <v>66500</v>
      </c>
      <c r="DU24" s="39">
        <f t="shared" si="25"/>
        <v>36600</v>
      </c>
      <c r="DV24" s="38">
        <f>IF($B24="3/4-inch",'[2]NonRes - Report'!$G$9, IF($B24="1-inch",'[2]NonRes - Report'!$G$9*'[2]NonRes - Report'!$I$19,IF($B24="1 1/2-inch", '[2]NonRes - Report'!$G$9*'[2]NonRes - Report'!$J$19,IF($B24="2-inch",'[2]NonRes - Report'!$G$9*'[2]NonRes - Report'!$K$19,IF($B24="3-inch",'[2]NonRes - Report'!$G$9*'[2]NonRes - Report'!$L$19,IF($B24="4-inch",'[2]NonRes - Report'!$G$9*'[2]NonRes - Report'!$M$19,IF($B24="6-inch",'[2]NonRes - Report'!$G$9*'[2]NonRes - Report'!$N$19, 0)))))))</f>
        <v>0</v>
      </c>
      <c r="DW24" s="38">
        <f>IF($B24="3/4-inch",'[2]NonRes - Report'!$G$9, IF($B24="1-inch",'[2]NonRes - Report'!$G$9*'[2]NonRes - Report'!$I$19,IF($B24="1 1/2-inch", '[2]NonRes - Report'!$G$9*'[2]NonRes - Report'!$J$19,IF($B24="2-inch",'[2]NonRes - Report'!$G$9*'[2]NonRes - Report'!$K$19,IF($B24="3-inch",'[2]NonRes - Report'!$G$9*'[2]NonRes - Report'!$L$19,IF($B24="4-inch",'[2]NonRes - Report'!$G$9*'[2]NonRes - Report'!$M$19,IF($B24="6-inch",'[2]NonRes - Report'!$G$9*'[2]NonRes - Report'!$N$19, 0)))))))</f>
        <v>0</v>
      </c>
      <c r="DX24" s="38">
        <f>IF($B24="3/4-inch",'[2]NonRes - Report'!$G$9, IF($B24="1-inch",'[2]NonRes - Report'!$G$9*'[2]NonRes - Report'!$I$19,IF($B24="1 1/2-inch", '[2]NonRes - Report'!$G$9*'[2]NonRes - Report'!$J$19,IF($B24="2-inch",'[2]NonRes - Report'!$G$9*'[2]NonRes - Report'!$K$19,IF($B24="3-inch",'[2]NonRes - Report'!$G$9*'[2]NonRes - Report'!$L$19,IF($B24="4-inch",'[2]NonRes - Report'!$G$9*'[2]NonRes - Report'!$M$19,IF($B24="6-inch",'[2]NonRes - Report'!$G$9*'[2]NonRes - Report'!$N$19, 0)))))))</f>
        <v>0</v>
      </c>
      <c r="DY24" s="38">
        <f>IF($B24="3/4-inch",'[2]NonRes - Report'!$G$9, IF($B24="1-inch",'[2]NonRes - Report'!$G$9*'[2]NonRes - Report'!$I$19,IF($B24="1 1/2-inch", '[2]NonRes - Report'!$G$9*'[2]NonRes - Report'!$J$19,IF($B24="2-inch",'[2]NonRes - Report'!$G$9*'[2]NonRes - Report'!$K$19,IF($B24="3-inch",'[2]NonRes - Report'!$G$9*'[2]NonRes - Report'!$L$19,IF($B24="4-inch",'[2]NonRes - Report'!$G$9*'[2]NonRes - Report'!$M$19,IF($B24="6-inch",'[2]NonRes - Report'!$G$9*'[2]NonRes - Report'!$N$19, 0)))))))</f>
        <v>0</v>
      </c>
      <c r="DZ24" s="38">
        <f>IF($B24="3/4-inch",'[2]NonRes - Report'!$G$9, IF($B24="1-inch",'[2]NonRes - Report'!$G$9*'[2]NonRes - Report'!$I$19,IF($B24="1 1/2-inch", '[2]NonRes - Report'!$G$9*'[2]NonRes - Report'!$J$19,IF($B24="2-inch",'[2]NonRes - Report'!$G$9*'[2]NonRes - Report'!$K$19,IF($B24="3-inch",'[2]NonRes - Report'!$G$9*'[2]NonRes - Report'!$L$19,IF($B24="4-inch",'[2]NonRes - Report'!$G$9*'[2]NonRes - Report'!$M$19,IF($B24="6-inch",'[2]NonRes - Report'!$G$9*'[2]NonRes - Report'!$N$19, 0)))))))</f>
        <v>0</v>
      </c>
      <c r="EA24" s="38">
        <f>IF($B24="3/4-inch",'[2]NonRes - Report'!$G$9, IF($B24="1-inch",'[2]NonRes - Report'!$G$9*'[2]NonRes - Report'!$I$19,IF($B24="1 1/2-inch", '[2]NonRes - Report'!$G$9*'[2]NonRes - Report'!$J$19,IF($B24="2-inch",'[2]NonRes - Report'!$G$9*'[2]NonRes - Report'!$K$19,IF($B24="3-inch",'[2]NonRes - Report'!$G$9*'[2]NonRes - Report'!$L$19,IF($B24="4-inch",'[2]NonRes - Report'!$G$9*'[2]NonRes - Report'!$M$19,IF($B24="6-inch",'[2]NonRes - Report'!$G$9*'[2]NonRes - Report'!$N$19, 0)))))))</f>
        <v>0</v>
      </c>
      <c r="EB24" s="38">
        <f>IF($B24="3/4-inch",'[2]NonRes - Report'!$G$9, IF($B24="1-inch",'[2]NonRes - Report'!$G$9*'[2]NonRes - Report'!$I$19,IF($B24="1 1/2-inch", '[2]NonRes - Report'!$G$9*'[2]NonRes - Report'!$J$19,IF($B24="2-inch",'[2]NonRes - Report'!$G$9*'[2]NonRes - Report'!$K$19,IF($B24="3-inch",'[2]NonRes - Report'!$G$9*'[2]NonRes - Report'!$L$19,IF($B24="4-inch",'[2]NonRes - Report'!$G$9*'[2]NonRes - Report'!$M$19,IF($B24="6-inch",'[2]NonRes - Report'!$G$9*'[2]NonRes - Report'!$N$19, 0)))))))</f>
        <v>0</v>
      </c>
      <c r="EC24" s="38">
        <f>IF($B24="3/4-inch",'[2]NonRes - Report'!$G$9, IF($B24="1-inch",'[2]NonRes - Report'!$G$9*'[2]NonRes - Report'!$I$19,IF($B24="1 1/2-inch", '[2]NonRes - Report'!$G$9*'[2]NonRes - Report'!$J$19,IF($B24="2-inch",'[2]NonRes - Report'!$G$9*'[2]NonRes - Report'!$K$19,IF($B24="3-inch",'[2]NonRes - Report'!$G$9*'[2]NonRes - Report'!$L$19,IF($B24="4-inch",'[2]NonRes - Report'!$G$9*'[2]NonRes - Report'!$M$19,IF($B24="6-inch",'[2]NonRes - Report'!$G$9*'[2]NonRes - Report'!$N$19, 0)))))))</f>
        <v>0</v>
      </c>
      <c r="ED24" s="38">
        <f>IF($B24="3/4-inch",'[2]NonRes - Report'!$G$9, IF($B24="1-inch",'[2]NonRes - Report'!$G$9*'[2]NonRes - Report'!$I$19,IF($B24="1 1/2-inch", '[2]NonRes - Report'!$G$9*'[2]NonRes - Report'!$J$19,IF($B24="2-inch",'[2]NonRes - Report'!$G$9*'[2]NonRes - Report'!$K$19,IF($B24="3-inch",'[2]NonRes - Report'!$G$9*'[2]NonRes - Report'!$L$19,IF($B24="4-inch",'[2]NonRes - Report'!$G$9*'[2]NonRes - Report'!$M$19,IF($B24="6-inch",'[2]NonRes - Report'!$G$9*'[2]NonRes - Report'!$N$19, 0)))))))</f>
        <v>0</v>
      </c>
      <c r="EE24" s="38">
        <f>IF($B24="3/4-inch",'[2]NonRes - Report'!$G$9, IF($B24="1-inch",'[2]NonRes - Report'!$G$9*'[2]NonRes - Report'!$I$19,IF($B24="1 1/2-inch", '[2]NonRes - Report'!$G$9*'[2]NonRes - Report'!$J$19,IF($B24="2-inch",'[2]NonRes - Report'!$G$9*'[2]NonRes - Report'!$K$19,IF($B24="3-inch",'[2]NonRes - Report'!$G$9*'[2]NonRes - Report'!$L$19,IF($B24="4-inch",'[2]NonRes - Report'!$G$9*'[2]NonRes - Report'!$M$19,IF($B24="6-inch",'[2]NonRes - Report'!$G$9*'[2]NonRes - Report'!$N$19, 0)))))))</f>
        <v>0</v>
      </c>
      <c r="EF24" s="38">
        <f>IF($B24="3/4-inch",'[2]NonRes - Report'!$G$9, IF($B24="1-inch",'[2]NonRes - Report'!$G$9*'[2]NonRes - Report'!$I$19,IF($B24="1 1/2-inch", '[2]NonRes - Report'!$G$9*'[2]NonRes - Report'!$J$19,IF($B24="2-inch",'[2]NonRes - Report'!$G$9*'[2]NonRes - Report'!$K$19,IF($B24="3-inch",'[2]NonRes - Report'!$G$9*'[2]NonRes - Report'!$L$19,IF($B24="4-inch",'[2]NonRes - Report'!$G$9*'[2]NonRes - Report'!$M$19,IF($B24="6-inch",'[2]NonRes - Report'!$G$9*'[2]NonRes - Report'!$N$19, 0)))))))</f>
        <v>0</v>
      </c>
      <c r="EG24" s="39">
        <f>IF($B24="3/4-inch",'[2]NonRes - Report'!$G$9, IF($B24="1-inch",'[2]NonRes - Report'!$G$9*'[2]NonRes - Report'!$I$19,IF($B24="1 1/2-inch", '[2]NonRes - Report'!$G$9*'[2]NonRes - Report'!$J$19,IF($B24="2-inch",'[2]NonRes - Report'!$G$9*'[2]NonRes - Report'!$K$19,IF($B24="3-inch",'[2]NonRes - Report'!$G$9*'[2]NonRes - Report'!$L$19,IF($B24="4-inch",'[2]NonRes - Report'!$G$9*'[2]NonRes - Report'!$M$19,IF($B24="6-inch",'[2]NonRes - Report'!$G$9*'[2]NonRes - Report'!$N$19, 0)))))))</f>
        <v>0</v>
      </c>
      <c r="EH24" s="42"/>
      <c r="EI24" s="42"/>
      <c r="EJ24" s="42"/>
      <c r="EK24" s="42"/>
      <c r="EL24" s="42"/>
      <c r="EM24" s="42"/>
      <c r="EN24" s="42"/>
      <c r="EO24" s="42"/>
      <c r="EP24" s="42"/>
      <c r="EQ24" s="42"/>
      <c r="ER24" s="42"/>
      <c r="ES24" s="42"/>
    </row>
    <row r="25" spans="1:149" ht="15">
      <c r="A25" s="120" t="s">
        <v>81</v>
      </c>
      <c r="B25" s="34" t="str">
        <f>'[2]Input - NonRes'!A470</f>
        <v>4-inch</v>
      </c>
      <c r="C25" s="35">
        <f t="shared" si="0"/>
        <v>1732.5</v>
      </c>
      <c r="D25" s="36">
        <f t="shared" si="1"/>
        <v>0</v>
      </c>
      <c r="E25" s="37">
        <f>IF('[2]NonRes - Report'!$K$22="Monthly",(AVERAGE(F25:Q25)),AVERAGE(F25,H25,J25,L25,N25,P25))</f>
        <v>0</v>
      </c>
      <c r="F25" s="38">
        <f>IF('[2]Input - NonRes'!B470="", "", '[2]Input - NonRes'!B470)</f>
        <v>0</v>
      </c>
      <c r="G25" s="38">
        <f>IF('[2]Input - NonRes'!C470="","",'[2]Input - NonRes'!C470)</f>
        <v>0</v>
      </c>
      <c r="H25" s="38">
        <f>IF('[2]Input - NonRes'!D470="", "", '[2]Input - NonRes'!D470)</f>
        <v>0</v>
      </c>
      <c r="I25" s="38">
        <f>IF('[2]Input - NonRes'!E470="", "", '[2]Input - NonRes'!E470)</f>
        <v>0</v>
      </c>
      <c r="J25" s="38">
        <f>IF('[2]Input - NonRes'!F470="", "", '[2]Input - NonRes'!F470)</f>
        <v>0</v>
      </c>
      <c r="K25" s="38">
        <f>IF('[2]Input - NonRes'!G470="", "", '[2]Input - NonRes'!G470)</f>
        <v>0</v>
      </c>
      <c r="L25" s="38">
        <f>IF('[2]Input - NonRes'!H470="", "", '[2]Input - NonRes'!H470)</f>
        <v>0</v>
      </c>
      <c r="M25" s="38">
        <f>IF('[2]Input - NonRes'!I470="", "", '[2]Input - NonRes'!I470)</f>
        <v>0</v>
      </c>
      <c r="N25" s="38">
        <f>IF('[2]Input - NonRes'!J470="", "", '[2]Input - NonRes'!J470)</f>
        <v>0</v>
      </c>
      <c r="O25" s="38">
        <f>IF('[2]Input - NonRes'!K470="", "", '[2]Input - NonRes'!K470)</f>
        <v>0</v>
      </c>
      <c r="P25" s="38">
        <f>IF('[2]Input - NonRes'!L470="", "", '[2]Input - NonRes'!L470)</f>
        <v>0</v>
      </c>
      <c r="Q25" s="39">
        <f>IF('[2]Input - NonRes'!M470="", "", '[2]Input - NonRes'!M470)</f>
        <v>0</v>
      </c>
      <c r="R25" s="40">
        <f>IF(AND($B25="3/4-inch", NOT(F25=""),OR(F25&gt;=0, F25&lt;0)),'[2]NonRes - Report'!$E$9,IF(AND($B25="1-inch", NOT(F25=""),OR(F25&gt;=0, F25&lt;0)),'[2]NonRes - Report'!$I$9,IF(AND($B25="1 1/2-inch", NOT(F25=""),OR(F25&gt;=0, F25&lt;0)),'[2]NonRes - Report'!$J$9,IF(AND($B25="2-inch", NOT(F25=""),OR(F25&gt;=0, F25&lt;0)),'[2]NonRes - Report'!$K$9,IF(AND($B25="3-inch", NOT(F25=""),OR(F25&gt;=0, F25&lt;0)),'[2]NonRes - Report'!$L$9,IF(AND($B25="4-inch", NOT(F25=""),OR(F25&gt;=0, F25&lt;0)),'[2]NonRes - Report'!$M$9,IF(AND($B25="6-inch", NOT(F25=""),OR(F25&gt;=0, F25&lt;0)),'[2]NonRes - Report'!$N$9, 0)))))))</f>
        <v>144.375</v>
      </c>
      <c r="S25" s="40">
        <f>IF(AND($B25="3/4-inch", NOT(G25=""),OR(G25&gt;=0, G25&lt;0)),'[2]NonRes - Report'!$E$9,IF(AND($B25="1-inch", NOT(G25=""),OR(G25&gt;=0, G25&lt;0)),'[2]NonRes - Report'!$I$9,IF(AND($B25="1 1/2-inch", NOT(G25=""),OR(G25&gt;=0, G25&lt;0)),'[2]NonRes - Report'!$J$9,IF(AND($B25="2-inch", NOT(G25=""),OR(G25&gt;=0, G25&lt;0)),'[2]NonRes - Report'!$K$9,IF(AND($B25="3-inch", NOT(G25=""),OR(G25&gt;=0, G25&lt;0)),'[2]NonRes - Report'!$L$9,IF(AND($B25="4-inch", NOT(G25=""),OR(G25&gt;=0, G25&lt;0)),'[2]NonRes - Report'!$M$9,IF(AND($B25="6-inch", NOT(G25=""),OR(G25&gt;=0, G25&lt;0)),'[2]NonRes - Report'!$N$9, 0)))))))</f>
        <v>144.375</v>
      </c>
      <c r="T25" s="40">
        <f>IF(AND($B25="3/4-inch", NOT(H25=""),OR(H25&gt;=0, H25&lt;0)),'[2]NonRes - Report'!$E$9,IF(AND($B25="1-inch", NOT(H25=""),OR(H25&gt;=0, H25&lt;0)),'[2]NonRes - Report'!$I$9,IF(AND($B25="1 1/2-inch", NOT(H25=""),OR(H25&gt;=0, H25&lt;0)),'[2]NonRes - Report'!$J$9,IF(AND($B25="2-inch", NOT(H25=""),OR(H25&gt;=0, H25&lt;0)),'[2]NonRes - Report'!$K$9,IF(AND($B25="3-inch", NOT(H25=""),OR(H25&gt;=0, H25&lt;0)),'[2]NonRes - Report'!$L$9,IF(AND($B25="4-inch", NOT(H25=""),OR(H25&gt;=0, H25&lt;0)),'[2]NonRes - Report'!$M$9,IF(AND($B25="6-inch", NOT(H25=""),OR(H25&gt;=0, H25&lt;0)),'[2]NonRes - Report'!$N$9, 0)))))))</f>
        <v>144.375</v>
      </c>
      <c r="U25" s="40">
        <f>IF(AND($B25="3/4-inch", NOT(I25=""),OR(I25&gt;=0, I25&lt;0)),'[2]NonRes - Report'!$E$9,IF(AND($B25="1-inch", NOT(I25=""),OR(I25&gt;=0, I25&lt;0)),'[2]NonRes - Report'!$I$9,IF(AND($B25="1 1/2-inch", NOT(I25=""),OR(I25&gt;=0, I25&lt;0)),'[2]NonRes - Report'!$J$9,IF(AND($B25="2-inch", NOT(I25=""),OR(I25&gt;=0, I25&lt;0)),'[2]NonRes - Report'!$K$9,IF(AND($B25="3-inch", NOT(I25=""),OR(I25&gt;=0, I25&lt;0)),'[2]NonRes - Report'!$L$9,IF(AND($B25="4-inch", NOT(I25=""),OR(I25&gt;=0, I25&lt;0)),'[2]NonRes - Report'!$M$9,IF(AND($B25="6-inch", NOT(I25=""),OR(I25&gt;=0, I25&lt;0)),'[2]NonRes - Report'!$N$9, 0)))))))</f>
        <v>144.375</v>
      </c>
      <c r="V25" s="40">
        <f>IF(AND($B25="3/4-inch", NOT(J25=""),OR(J25&gt;=0, J25&lt;0)),'[2]NonRes - Report'!$E$9,IF(AND($B25="1-inch", NOT(J25=""),OR(J25&gt;=0, J25&lt;0)),'[2]NonRes - Report'!$I$9,IF(AND($B25="1 1/2-inch", NOT(J25=""),OR(J25&gt;=0, J25&lt;0)),'[2]NonRes - Report'!$J$9,IF(AND($B25="2-inch", NOT(J25=""),OR(J25&gt;=0, J25&lt;0)),'[2]NonRes - Report'!$K$9,IF(AND($B25="3-inch", NOT(J25=""),OR(J25&gt;=0, J25&lt;0)),'[2]NonRes - Report'!$L$9,IF(AND($B25="4-inch", NOT(J25=""),OR(J25&gt;=0, J25&lt;0)),'[2]NonRes - Report'!$M$9,IF(AND($B25="6-inch", NOT(J25=""),OR(J25&gt;=0, J25&lt;0)),'[2]NonRes - Report'!$N$9, 0)))))))</f>
        <v>144.375</v>
      </c>
      <c r="W25" s="40">
        <f>IF(AND($B25="3/4-inch", NOT(K25=""),OR(K25&gt;=0, K25&lt;0)),'[2]NonRes - Report'!$E$9,IF(AND($B25="1-inch", NOT(K25=""),OR(K25&gt;=0, K25&lt;0)),'[2]NonRes - Report'!$I$9,IF(AND($B25="1 1/2-inch", NOT(K25=""),OR(K25&gt;=0, K25&lt;0)),'[2]NonRes - Report'!$J$9,IF(AND($B25="2-inch", NOT(K25=""),OR(K25&gt;=0, K25&lt;0)),'[2]NonRes - Report'!$K$9,IF(AND($B25="3-inch", NOT(K25=""),OR(K25&gt;=0, K25&lt;0)),'[2]NonRes - Report'!$L$9,IF(AND($B25="4-inch", NOT(K25=""),OR(K25&gt;=0, K25&lt;0)),'[2]NonRes - Report'!$M$9,IF(AND($B25="6-inch", NOT(K25=""),OR(K25&gt;=0, K25&lt;0)),'[2]NonRes - Report'!$N$9, 0)))))))</f>
        <v>144.375</v>
      </c>
      <c r="X25" s="40">
        <f>IF(AND($B25="3/4-inch", NOT(L25=""),OR(L25&gt;=0, L25&lt;0)),'[2]NonRes - Report'!$E$9,IF(AND($B25="1-inch", NOT(L25=""),OR(L25&gt;=0, L25&lt;0)),'[2]NonRes - Report'!$I$9,IF(AND($B25="1 1/2-inch", NOT(L25=""),OR(L25&gt;=0, L25&lt;0)),'[2]NonRes - Report'!$J$9,IF(AND($B25="2-inch", NOT(L25=""),OR(L25&gt;=0, L25&lt;0)),'[2]NonRes - Report'!$K$9,IF(AND($B25="3-inch", NOT(L25=""),OR(L25&gt;=0, L25&lt;0)),'[2]NonRes - Report'!$L$9,IF(AND($B25="4-inch", NOT(L25=""),OR(L25&gt;=0, L25&lt;0)),'[2]NonRes - Report'!$M$9,IF(AND($B25="6-inch", NOT(L25=""),OR(L25&gt;=0, L25&lt;0)),'[2]NonRes - Report'!$N$9, 0)))))))</f>
        <v>144.375</v>
      </c>
      <c r="Y25" s="40">
        <f>IF(AND($B25="3/4-inch", NOT(M25=""),OR(M25&gt;=0, M25&lt;0)),'[2]NonRes - Report'!$E$9,IF(AND($B25="1-inch", NOT(M25=""),OR(M25&gt;=0, M25&lt;0)),'[2]NonRes - Report'!$I$9,IF(AND($B25="1 1/2-inch", NOT(M25=""),OR(M25&gt;=0, M25&lt;0)),'[2]NonRes - Report'!$J$9,IF(AND($B25="2-inch", NOT(M25=""),OR(M25&gt;=0, M25&lt;0)),'[2]NonRes - Report'!$K$9,IF(AND($B25="3-inch", NOT(M25=""),OR(M25&gt;=0, M25&lt;0)),'[2]NonRes - Report'!$L$9,IF(AND($B25="4-inch", NOT(M25=""),OR(M25&gt;=0, M25&lt;0)),'[2]NonRes - Report'!$M$9,IF(AND($B25="6-inch", NOT(M25=""),OR(M25&gt;=0, M25&lt;0)),'[2]NonRes - Report'!$N$9, 0)))))))</f>
        <v>144.375</v>
      </c>
      <c r="Z25" s="40">
        <f>IF(AND($B25="3/4-inch", NOT(N25=""),OR(N25&gt;=0, N25&lt;0)),'[2]NonRes - Report'!$E$9,IF(AND($B25="1-inch", NOT(N25=""),OR(N25&gt;=0, N25&lt;0)),'[2]NonRes - Report'!$I$9,IF(AND($B25="1 1/2-inch", NOT(N25=""),OR(N25&gt;=0, N25&lt;0)),'[2]NonRes - Report'!$J$9,IF(AND($B25="2-inch", NOT(N25=""),OR(N25&gt;=0, N25&lt;0)),'[2]NonRes - Report'!$K$9,IF(AND($B25="3-inch", NOT(N25=""),OR(N25&gt;=0, N25&lt;0)),'[2]NonRes - Report'!$L$9,IF(AND($B25="4-inch", NOT(N25=""),OR(N25&gt;=0, N25&lt;0)),'[2]NonRes - Report'!$M$9,IF(AND($B25="6-inch", NOT(N25=""),OR(N25&gt;=0, N25&lt;0)),'[2]NonRes - Report'!$N$9, 0)))))))</f>
        <v>144.375</v>
      </c>
      <c r="AA25" s="40">
        <f>IF(AND($B25="3/4-inch", NOT(O25=""),OR(O25&gt;=0, O25&lt;0)),'[2]NonRes - Report'!$E$9,IF(AND($B25="1-inch", NOT(O25=""),OR(O25&gt;=0, O25&lt;0)),'[2]NonRes - Report'!$I$9,IF(AND($B25="1 1/2-inch", NOT(O25=""),OR(O25&gt;=0, O25&lt;0)),'[2]NonRes - Report'!$J$9,IF(AND($B25="2-inch", NOT(O25=""),OR(O25&gt;=0, O25&lt;0)),'[2]NonRes - Report'!$K$9,IF(AND($B25="3-inch", NOT(O25=""),OR(O25&gt;=0, O25&lt;0)),'[2]NonRes - Report'!$L$9,IF(AND($B25="4-inch", NOT(O25=""),OR(O25&gt;=0, O25&lt;0)),'[2]NonRes - Report'!$M$9,IF(AND($B25="6-inch", NOT(O25=""),OR(O25&gt;=0, O25&lt;0)),'[2]NonRes - Report'!$N$9, 0)))))))</f>
        <v>144.375</v>
      </c>
      <c r="AB25" s="40">
        <f>IF(AND($B25="3/4-inch", NOT(P25=""),OR(P25&gt;=0, P25&lt;0)),'[2]NonRes - Report'!$E$9,IF(AND($B25="1-inch", NOT(P25=""),OR(P25&gt;=0, P25&lt;0)),'[2]NonRes - Report'!$I$9,IF(AND($B25="1 1/2-inch", NOT(P25=""),OR(P25&gt;=0, P25&lt;0)),'[2]NonRes - Report'!$J$9,IF(AND($B25="2-inch", NOT(P25=""),OR(P25&gt;=0, P25&lt;0)),'[2]NonRes - Report'!$K$9,IF(AND($B25="3-inch", NOT(P25=""),OR(P25&gt;=0, P25&lt;0)),'[2]NonRes - Report'!$L$9,IF(AND($B25="4-inch", NOT(P25=""),OR(P25&gt;=0, P25&lt;0)),'[2]NonRes - Report'!$M$9,IF(AND($B25="6-inch", NOT(P25=""),OR(P25&gt;=0, P25&lt;0)),'[2]NonRes - Report'!$N$9, 0)))))))</f>
        <v>144.375</v>
      </c>
      <c r="AC25" s="41">
        <f>IF(AND($B25="3/4-inch", NOT(Q25=""),OR(Q25&gt;=0, Q25&lt;0)),'[2]NonRes - Report'!$E$9,IF(AND($B25="1-inch", NOT(Q25=""),OR(Q25&gt;=0, Q25&lt;0)),'[2]NonRes - Report'!$I$9,IF(AND($B25="1 1/2-inch", NOT(Q25=""),OR(Q25&gt;=0, Q25&lt;0)),'[2]NonRes - Report'!$J$9,IF(AND($B25="2-inch", NOT(Q25=""),OR(Q25&gt;=0, Q25&lt;0)),'[2]NonRes - Report'!$K$9,IF(AND($B25="3-inch", NOT(Q25=""),OR(Q25&gt;=0, Q25&lt;0)),'[2]NonRes - Report'!$L$9,IF(AND($B25="4-inch", NOT(Q25=""),OR(Q25&gt;=0, Q25&lt;0)),'[2]NonRes - Report'!$M$9,IF(AND($B25="6-inch", NOT(Q25=""),OR(Q25&gt;=0, Q25&lt;0)),'[2]NonRes - Report'!$N$9, 0)))))))</f>
        <v>144.375</v>
      </c>
      <c r="AD25" s="38">
        <f>IF(AND($B25="3/4-inch",DJ25&gt;'[2]NonRes - Report'!$G$10),'[2]NonRes - Report'!$G$10,IF(AND($B25="3/4-inch",ABS(DJ25)&gt;'[2]NonRes - Report'!$G$10),-'[2]NonRes - Report'!$G$10,IF(AND($B25="1-inch",DJ25&gt;'[2]NonRes - Report'!$I$10),'[2]NonRes - Report'!$I$10,IF(AND($B25="1-inch",ABS(DJ25)&gt;'[2]NonRes - Report'!$I$10),-'[2]NonRes - Report'!$I$10,IF(AND($B25="1 1/2-inch",DJ25&gt;'[2]NonRes - Report'!$J$10),'[2]NonRes - Report'!$J$10,IF(AND($B25="1 1/2-inch",ABS(DJ25)&gt;'[2]NonRes - Report'!$J$10),-'[2]NonRes - Report'!$J$10,IF(AND($B25="2-inch",DJ25&gt;'[2]NonRes - Report'!$K$10),'[2]NonRes - Report'!$K$10,IF(AND($B25="2-inch",ABS(DJ25)&gt;'[2]NonRes - Report'!$K$10),-'[2]NonRes - Report'!$K$10,IF(AND($B25="3-inch",DJ25&gt;'[2]NonRes - Report'!$L$10),'[2]NonRes - Report'!$L$10,IF(AND($B25="3-inch",ABS(DJ25)&gt;'[2]NonRes - Report'!$L$10),-'[2]NonRes - Report'!$L$10,IF(AND($B25="4-inch",DJ25&gt;'[2]NonRes - Report'!$M$10),'[2]NonRes - Report'!$M$10,IF(AND($B25="4-inch",ABS(DJ25)&gt;'[2]NonRes - Report'!$M$10),-'[2]NonRes - Report'!$M$10,IF(AND($B25="6-inch",DJ25&gt;'[2]NonRes - Report'!$N$10),'[2]NonRes - Report'!$N$10,IF(AND($B25="6-inch",ABS(DJ25)&gt;'[2]NonRes - Report'!$N$10),-'[2]NonRes - Report'!$N$10,IF(DJ25&lt;0,-DJ25,DJ25)))))))))))))))</f>
        <v>0</v>
      </c>
      <c r="AE25" s="38">
        <f>IF(AND($B25="3/4-inch",DK25&gt;'[2]NonRes - Report'!$G$10),'[2]NonRes - Report'!$G$10,IF(AND($B25="3/4-inch",ABS(DK25)&gt;'[2]NonRes - Report'!$G$10),-'[2]NonRes - Report'!$G$10,IF(AND($B25="1-inch",DK25&gt;'[2]NonRes - Report'!$I$10),'[2]NonRes - Report'!$I$10,IF(AND($B25="1-inch",ABS(DK25)&gt;'[2]NonRes - Report'!$I$10),-'[2]NonRes - Report'!$I$10,IF(AND($B25="1 1/2-inch",DK25&gt;'[2]NonRes - Report'!$J$10),'[2]NonRes - Report'!$J$10,IF(AND($B25="1 1/2-inch",ABS(DK25)&gt;'[2]NonRes - Report'!$J$10),-'[2]NonRes - Report'!$J$10,IF(AND($B25="2-inch",DK25&gt;'[2]NonRes - Report'!$K$10),'[2]NonRes - Report'!$K$10,IF(AND($B25="2-inch",ABS(DK25)&gt;'[2]NonRes - Report'!$K$10),-'[2]NonRes - Report'!$K$10,IF(AND($B25="3-inch",DK25&gt;'[2]NonRes - Report'!$L$10),'[2]NonRes - Report'!$L$10,IF(AND($B25="3-inch",ABS(DK25)&gt;'[2]NonRes - Report'!$L$10),-'[2]NonRes - Report'!$L$10,IF(AND($B25="4-inch",DK25&gt;'[2]NonRes - Report'!$M$10),'[2]NonRes - Report'!$M$10,IF(AND($B25="4-inch",ABS(DK25)&gt;'[2]NonRes - Report'!$M$10),-'[2]NonRes - Report'!$M$10,IF(AND($B25="6-inch",DK25&gt;'[2]NonRes - Report'!$N$10),'[2]NonRes - Report'!$N$10,IF(AND($B25="6-inch",ABS(DK25)&gt;'[2]NonRes - Report'!$N$10),-'[2]NonRes - Report'!$N$10,IF(DK25&lt;0,-DK25,DK25)))))))))))))))</f>
        <v>0</v>
      </c>
      <c r="AF25" s="38">
        <f>IF(AND($B25="3/4-inch",DL25&gt;'[2]NonRes - Report'!$G$10),'[2]NonRes - Report'!$G$10,IF(AND($B25="3/4-inch",ABS(DL25)&gt;'[2]NonRes - Report'!$G$10),-'[2]NonRes - Report'!$G$10,IF(AND($B25="1-inch",DL25&gt;'[2]NonRes - Report'!$I$10),'[2]NonRes - Report'!$I$10,IF(AND($B25="1-inch",ABS(DL25)&gt;'[2]NonRes - Report'!$I$10),-'[2]NonRes - Report'!$I$10,IF(AND($B25="1 1/2-inch",DL25&gt;'[2]NonRes - Report'!$J$10),'[2]NonRes - Report'!$J$10,IF(AND($B25="1 1/2-inch",ABS(DL25)&gt;'[2]NonRes - Report'!$J$10),-'[2]NonRes - Report'!$J$10,IF(AND($B25="2-inch",DL25&gt;'[2]NonRes - Report'!$K$10),'[2]NonRes - Report'!$K$10,IF(AND($B25="2-inch",ABS(DL25)&gt;'[2]NonRes - Report'!$K$10),-'[2]NonRes - Report'!$K$10,IF(AND($B25="3-inch",DL25&gt;'[2]NonRes - Report'!$L$10),'[2]NonRes - Report'!$L$10,IF(AND($B25="3-inch",ABS(DL25)&gt;'[2]NonRes - Report'!$L$10),-'[2]NonRes - Report'!$L$10,IF(AND($B25="4-inch",DL25&gt;'[2]NonRes - Report'!$M$10),'[2]NonRes - Report'!$M$10,IF(AND($B25="4-inch",ABS(DL25)&gt;'[2]NonRes - Report'!$M$10),-'[2]NonRes - Report'!$M$10,IF(AND($B25="6-inch",DL25&gt;'[2]NonRes - Report'!$N$10),'[2]NonRes - Report'!$N$10,IF(AND($B25="6-inch",ABS(DL25)&gt;'[2]NonRes - Report'!$N$10),-'[2]NonRes - Report'!$N$10,IF(DL25&lt;0,-DL25,DL25)))))))))))))))</f>
        <v>0</v>
      </c>
      <c r="AG25" s="38">
        <f>IF(AND($B25="3/4-inch",DM25&gt;'[2]NonRes - Report'!$G$10),'[2]NonRes - Report'!$G$10,IF(AND($B25="3/4-inch",ABS(DM25)&gt;'[2]NonRes - Report'!$G$10),-'[2]NonRes - Report'!$G$10,IF(AND($B25="1-inch",DM25&gt;'[2]NonRes - Report'!$I$10),'[2]NonRes - Report'!$I$10,IF(AND($B25="1-inch",ABS(DM25)&gt;'[2]NonRes - Report'!$I$10),-'[2]NonRes - Report'!$I$10,IF(AND($B25="1 1/2-inch",DM25&gt;'[2]NonRes - Report'!$J$10),'[2]NonRes - Report'!$J$10,IF(AND($B25="1 1/2-inch",ABS(DM25)&gt;'[2]NonRes - Report'!$J$10),-'[2]NonRes - Report'!$J$10,IF(AND($B25="2-inch",DM25&gt;'[2]NonRes - Report'!$K$10),'[2]NonRes - Report'!$K$10,IF(AND($B25="2-inch",ABS(DM25)&gt;'[2]NonRes - Report'!$K$10),-'[2]NonRes - Report'!$K$10,IF(AND($B25="3-inch",DM25&gt;'[2]NonRes - Report'!$L$10),'[2]NonRes - Report'!$L$10,IF(AND($B25="3-inch",ABS(DM25)&gt;'[2]NonRes - Report'!$L$10),-'[2]NonRes - Report'!$L$10,IF(AND($B25="4-inch",DM25&gt;'[2]NonRes - Report'!$M$10),'[2]NonRes - Report'!$M$10,IF(AND($B25="4-inch",ABS(DM25)&gt;'[2]NonRes - Report'!$M$10),-'[2]NonRes - Report'!$M$10,IF(AND($B25="6-inch",DM25&gt;'[2]NonRes - Report'!$N$10),'[2]NonRes - Report'!$N$10,IF(AND($B25="6-inch",ABS(DM25)&gt;'[2]NonRes - Report'!$N$10),-'[2]NonRes - Report'!$N$10,IF(DM25&lt;0,-DM25,DM25)))))))))))))))</f>
        <v>0</v>
      </c>
      <c r="AH25" s="38">
        <f>IF(AND($B25="3/4-inch",DN25&gt;'[2]NonRes - Report'!$G$10),'[2]NonRes - Report'!$G$10,IF(AND($B25="3/4-inch",ABS(DN25)&gt;'[2]NonRes - Report'!$G$10),-'[2]NonRes - Report'!$G$10,IF(AND($B25="1-inch",DN25&gt;'[2]NonRes - Report'!$I$10),'[2]NonRes - Report'!$I$10,IF(AND($B25="1-inch",ABS(DN25)&gt;'[2]NonRes - Report'!$I$10),-'[2]NonRes - Report'!$I$10,IF(AND($B25="1 1/2-inch",DN25&gt;'[2]NonRes - Report'!$J$10),'[2]NonRes - Report'!$J$10,IF(AND($B25="1 1/2-inch",ABS(DN25)&gt;'[2]NonRes - Report'!$J$10),-'[2]NonRes - Report'!$J$10,IF(AND($B25="2-inch",DN25&gt;'[2]NonRes - Report'!$K$10),'[2]NonRes - Report'!$K$10,IF(AND($B25="2-inch",ABS(DN25)&gt;'[2]NonRes - Report'!$K$10),-'[2]NonRes - Report'!$K$10,IF(AND($B25="3-inch",DN25&gt;'[2]NonRes - Report'!$L$10),'[2]NonRes - Report'!$L$10,IF(AND($B25="3-inch",ABS(DN25)&gt;'[2]NonRes - Report'!$L$10),-'[2]NonRes - Report'!$L$10,IF(AND($B25="4-inch",DN25&gt;'[2]NonRes - Report'!$M$10),'[2]NonRes - Report'!$M$10,IF(AND($B25="4-inch",ABS(DN25)&gt;'[2]NonRes - Report'!$M$10),-'[2]NonRes - Report'!$M$10,IF(AND($B25="6-inch",DN25&gt;'[2]NonRes - Report'!$N$10),'[2]NonRes - Report'!$N$10,IF(AND($B25="6-inch",ABS(DN25)&gt;'[2]NonRes - Report'!$N$10),-'[2]NonRes - Report'!$N$10,IF(DN25&lt;0,-DN25,DN25)))))))))))))))</f>
        <v>0</v>
      </c>
      <c r="AI25" s="38">
        <f>IF(AND($B25="3/4-inch",DO25&gt;'[2]NonRes - Report'!$G$10),'[2]NonRes - Report'!$G$10,IF(AND($B25="3/4-inch",ABS(DO25)&gt;'[2]NonRes - Report'!$G$10),-'[2]NonRes - Report'!$G$10,IF(AND($B25="1-inch",DO25&gt;'[2]NonRes - Report'!$I$10),'[2]NonRes - Report'!$I$10,IF(AND($B25="1-inch",ABS(DO25)&gt;'[2]NonRes - Report'!$I$10),-'[2]NonRes - Report'!$I$10,IF(AND($B25="1 1/2-inch",DO25&gt;'[2]NonRes - Report'!$J$10),'[2]NonRes - Report'!$J$10,IF(AND($B25="1 1/2-inch",ABS(DO25)&gt;'[2]NonRes - Report'!$J$10),-'[2]NonRes - Report'!$J$10,IF(AND($B25="2-inch",DO25&gt;'[2]NonRes - Report'!$K$10),'[2]NonRes - Report'!$K$10,IF(AND($B25="2-inch",ABS(DO25)&gt;'[2]NonRes - Report'!$K$10),-'[2]NonRes - Report'!$K$10,IF(AND($B25="3-inch",DO25&gt;'[2]NonRes - Report'!$L$10),'[2]NonRes - Report'!$L$10,IF(AND($B25="3-inch",ABS(DO25)&gt;'[2]NonRes - Report'!$L$10),-'[2]NonRes - Report'!$L$10,IF(AND($B25="4-inch",DO25&gt;'[2]NonRes - Report'!$M$10),'[2]NonRes - Report'!$M$10,IF(AND($B25="4-inch",ABS(DO25)&gt;'[2]NonRes - Report'!$M$10),-'[2]NonRes - Report'!$M$10,IF(AND($B25="6-inch",DO25&gt;'[2]NonRes - Report'!$N$10),'[2]NonRes - Report'!$N$10,IF(AND($B25="6-inch",ABS(DO25)&gt;'[2]NonRes - Report'!$N$10),-'[2]NonRes - Report'!$N$10,IF(DO25&lt;0,-DO25,DO25)))))))))))))))</f>
        <v>0</v>
      </c>
      <c r="AJ25" s="38">
        <f>IF(AND($B25="3/4-inch",DP25&gt;'[2]NonRes - Report'!$G$10),'[2]NonRes - Report'!$G$10,IF(AND($B25="3/4-inch",ABS(DP25)&gt;'[2]NonRes - Report'!$G$10),-'[2]NonRes - Report'!$G$10,IF(AND($B25="1-inch",DP25&gt;'[2]NonRes - Report'!$I$10),'[2]NonRes - Report'!$I$10,IF(AND($B25="1-inch",ABS(DP25)&gt;'[2]NonRes - Report'!$I$10),-'[2]NonRes - Report'!$I$10,IF(AND($B25="1 1/2-inch",DP25&gt;'[2]NonRes - Report'!$J$10),'[2]NonRes - Report'!$J$10,IF(AND($B25="1 1/2-inch",ABS(DP25)&gt;'[2]NonRes - Report'!$J$10),-'[2]NonRes - Report'!$J$10,IF(AND($B25="2-inch",DP25&gt;'[2]NonRes - Report'!$K$10),'[2]NonRes - Report'!$K$10,IF(AND($B25="2-inch",ABS(DP25)&gt;'[2]NonRes - Report'!$K$10),-'[2]NonRes - Report'!$K$10,IF(AND($B25="3-inch",DP25&gt;'[2]NonRes - Report'!$L$10),'[2]NonRes - Report'!$L$10,IF(AND($B25="3-inch",ABS(DP25)&gt;'[2]NonRes - Report'!$L$10),-'[2]NonRes - Report'!$L$10,IF(AND($B25="4-inch",DP25&gt;'[2]NonRes - Report'!$M$10),'[2]NonRes - Report'!$M$10,IF(AND($B25="4-inch",ABS(DP25)&gt;'[2]NonRes - Report'!$M$10),-'[2]NonRes - Report'!$M$10,IF(AND($B25="6-inch",DP25&gt;'[2]NonRes - Report'!$N$10),'[2]NonRes - Report'!$N$10,IF(AND($B25="6-inch",ABS(DP25)&gt;'[2]NonRes - Report'!$N$10),-'[2]NonRes - Report'!$N$10,IF(DP25&lt;0,-DP25,DP25)))))))))))))))</f>
        <v>0</v>
      </c>
      <c r="AK25" s="38">
        <f>IF(AND($B25="3/4-inch",DQ25&gt;'[2]NonRes - Report'!$G$10),'[2]NonRes - Report'!$G$10,IF(AND($B25="3/4-inch",ABS(DQ25)&gt;'[2]NonRes - Report'!$G$10),-'[2]NonRes - Report'!$G$10,IF(AND($B25="1-inch",DQ25&gt;'[2]NonRes - Report'!$I$10),'[2]NonRes - Report'!$I$10,IF(AND($B25="1-inch",ABS(DQ25)&gt;'[2]NonRes - Report'!$I$10),-'[2]NonRes - Report'!$I$10,IF(AND($B25="1 1/2-inch",DQ25&gt;'[2]NonRes - Report'!$J$10),'[2]NonRes - Report'!$J$10,IF(AND($B25="1 1/2-inch",ABS(DQ25)&gt;'[2]NonRes - Report'!$J$10),-'[2]NonRes - Report'!$J$10,IF(AND($B25="2-inch",DQ25&gt;'[2]NonRes - Report'!$K$10),'[2]NonRes - Report'!$K$10,IF(AND($B25="2-inch",ABS(DQ25)&gt;'[2]NonRes - Report'!$K$10),-'[2]NonRes - Report'!$K$10,IF(AND($B25="3-inch",DQ25&gt;'[2]NonRes - Report'!$L$10),'[2]NonRes - Report'!$L$10,IF(AND($B25="3-inch",ABS(DQ25)&gt;'[2]NonRes - Report'!$L$10),-'[2]NonRes - Report'!$L$10,IF(AND($B25="4-inch",DQ25&gt;'[2]NonRes - Report'!$M$10),'[2]NonRes - Report'!$M$10,IF(AND($B25="4-inch",ABS(DQ25)&gt;'[2]NonRes - Report'!$M$10),-'[2]NonRes - Report'!$M$10,IF(AND($B25="6-inch",DQ25&gt;'[2]NonRes - Report'!$N$10),'[2]NonRes - Report'!$N$10,IF(AND($B25="6-inch",ABS(DQ25)&gt;'[2]NonRes - Report'!$N$10),-'[2]NonRes - Report'!$N$10,IF(DQ25&lt;0,-DQ25,DQ25)))))))))))))))</f>
        <v>0</v>
      </c>
      <c r="AL25" s="38">
        <f>IF(AND($B25="3/4-inch",DR25&gt;'[2]NonRes - Report'!$G$10),'[2]NonRes - Report'!$G$10,IF(AND($B25="3/4-inch",ABS(DR25)&gt;'[2]NonRes - Report'!$G$10),-'[2]NonRes - Report'!$G$10,IF(AND($B25="1-inch",DR25&gt;'[2]NonRes - Report'!$I$10),'[2]NonRes - Report'!$I$10,IF(AND($B25="1-inch",ABS(DR25)&gt;'[2]NonRes - Report'!$I$10),-'[2]NonRes - Report'!$I$10,IF(AND($B25="1 1/2-inch",DR25&gt;'[2]NonRes - Report'!$J$10),'[2]NonRes - Report'!$J$10,IF(AND($B25="1 1/2-inch",ABS(DR25)&gt;'[2]NonRes - Report'!$J$10),-'[2]NonRes - Report'!$J$10,IF(AND($B25="2-inch",DR25&gt;'[2]NonRes - Report'!$K$10),'[2]NonRes - Report'!$K$10,IF(AND($B25="2-inch",ABS(DR25)&gt;'[2]NonRes - Report'!$K$10),-'[2]NonRes - Report'!$K$10,IF(AND($B25="3-inch",DR25&gt;'[2]NonRes - Report'!$L$10),'[2]NonRes - Report'!$L$10,IF(AND($B25="3-inch",ABS(DR25)&gt;'[2]NonRes - Report'!$L$10),-'[2]NonRes - Report'!$L$10,IF(AND($B25="4-inch",DR25&gt;'[2]NonRes - Report'!$M$10),'[2]NonRes - Report'!$M$10,IF(AND($B25="4-inch",ABS(DR25)&gt;'[2]NonRes - Report'!$M$10),-'[2]NonRes - Report'!$M$10,IF(AND($B25="6-inch",DR25&gt;'[2]NonRes - Report'!$N$10),'[2]NonRes - Report'!$N$10,IF(AND($B25="6-inch",ABS(DR25)&gt;'[2]NonRes - Report'!$N$10),-'[2]NonRes - Report'!$N$10,IF(DR25&lt;0,-DR25,DR25)))))))))))))))</f>
        <v>0</v>
      </c>
      <c r="AM25" s="38">
        <f>IF(AND($B25="3/4-inch",DS25&gt;'[2]NonRes - Report'!$G$10),'[2]NonRes - Report'!$G$10,IF(AND($B25="3/4-inch",ABS(DS25)&gt;'[2]NonRes - Report'!$G$10),-'[2]NonRes - Report'!$G$10,IF(AND($B25="1-inch",DS25&gt;'[2]NonRes - Report'!$I$10),'[2]NonRes - Report'!$I$10,IF(AND($B25="1-inch",ABS(DS25)&gt;'[2]NonRes - Report'!$I$10),-'[2]NonRes - Report'!$I$10,IF(AND($B25="1 1/2-inch",DS25&gt;'[2]NonRes - Report'!$J$10),'[2]NonRes - Report'!$J$10,IF(AND($B25="1 1/2-inch",ABS(DS25)&gt;'[2]NonRes - Report'!$J$10),-'[2]NonRes - Report'!$J$10,IF(AND($B25="2-inch",DS25&gt;'[2]NonRes - Report'!$K$10),'[2]NonRes - Report'!$K$10,IF(AND($B25="2-inch",ABS(DS25)&gt;'[2]NonRes - Report'!$K$10),-'[2]NonRes - Report'!$K$10,IF(AND($B25="3-inch",DS25&gt;'[2]NonRes - Report'!$L$10),'[2]NonRes - Report'!$L$10,IF(AND($B25="3-inch",ABS(DS25)&gt;'[2]NonRes - Report'!$L$10),-'[2]NonRes - Report'!$L$10,IF(AND($B25="4-inch",DS25&gt;'[2]NonRes - Report'!$M$10),'[2]NonRes - Report'!$M$10,IF(AND($B25="4-inch",ABS(DS25)&gt;'[2]NonRes - Report'!$M$10),-'[2]NonRes - Report'!$M$10,IF(AND($B25="6-inch",DS25&gt;'[2]NonRes - Report'!$N$10),'[2]NonRes - Report'!$N$10,IF(AND($B25="6-inch",ABS(DS25)&gt;'[2]NonRes - Report'!$N$10),-'[2]NonRes - Report'!$N$10,IF(DS25&lt;0,-DS25,DS25)))))))))))))))</f>
        <v>0</v>
      </c>
      <c r="AN25" s="38">
        <f>IF(AND($B25="3/4-inch",DT25&gt;'[2]NonRes - Report'!$G$10),'[2]NonRes - Report'!$G$10,IF(AND($B25="3/4-inch",ABS(DT25)&gt;'[2]NonRes - Report'!$G$10),-'[2]NonRes - Report'!$G$10,IF(AND($B25="1-inch",DT25&gt;'[2]NonRes - Report'!$I$10),'[2]NonRes - Report'!$I$10,IF(AND($B25="1-inch",ABS(DT25)&gt;'[2]NonRes - Report'!$I$10),-'[2]NonRes - Report'!$I$10,IF(AND($B25="1 1/2-inch",DT25&gt;'[2]NonRes - Report'!$J$10),'[2]NonRes - Report'!$J$10,IF(AND($B25="1 1/2-inch",ABS(DT25)&gt;'[2]NonRes - Report'!$J$10),-'[2]NonRes - Report'!$J$10,IF(AND($B25="2-inch",DT25&gt;'[2]NonRes - Report'!$K$10),'[2]NonRes - Report'!$K$10,IF(AND($B25="2-inch",ABS(DT25)&gt;'[2]NonRes - Report'!$K$10),-'[2]NonRes - Report'!$K$10,IF(AND($B25="3-inch",DT25&gt;'[2]NonRes - Report'!$L$10),'[2]NonRes - Report'!$L$10,IF(AND($B25="3-inch",ABS(DT25)&gt;'[2]NonRes - Report'!$L$10),-'[2]NonRes - Report'!$L$10,IF(AND($B25="4-inch",DT25&gt;'[2]NonRes - Report'!$M$10),'[2]NonRes - Report'!$M$10,IF(AND($B25="4-inch",ABS(DT25)&gt;'[2]NonRes - Report'!$M$10),-'[2]NonRes - Report'!$M$10,IF(AND($B25="6-inch",DT25&gt;'[2]NonRes - Report'!$N$10),'[2]NonRes - Report'!$N$10,IF(AND($B25="6-inch",ABS(DT25)&gt;'[2]NonRes - Report'!$N$10),-'[2]NonRes - Report'!$N$10,IF(DT25&lt;0,-DT25,DT25)))))))))))))))</f>
        <v>0</v>
      </c>
      <c r="AO25" s="39">
        <f>IF(AND($B25="3/4-inch",DU25&gt;'[2]NonRes - Report'!$G$10),'[2]NonRes - Report'!$G$10,IF(AND($B25="3/4-inch",ABS(DU25)&gt;'[2]NonRes - Report'!$G$10),-'[2]NonRes - Report'!$G$10,IF(AND($B25="1-inch",DU25&gt;'[2]NonRes - Report'!$I$10),'[2]NonRes - Report'!$I$10,IF(AND($B25="1-inch",ABS(DU25)&gt;'[2]NonRes - Report'!$I$10),-'[2]NonRes - Report'!$I$10,IF(AND($B25="1 1/2-inch",DU25&gt;'[2]NonRes - Report'!$J$10),'[2]NonRes - Report'!$J$10,IF(AND($B25="1 1/2-inch",ABS(DU25)&gt;'[2]NonRes - Report'!$J$10),-'[2]NonRes - Report'!$J$10,IF(AND($B25="2-inch",DU25&gt;'[2]NonRes - Report'!$K$10),'[2]NonRes - Report'!$K$10,IF(AND($B25="2-inch",ABS(DU25)&gt;'[2]NonRes - Report'!$K$10),-'[2]NonRes - Report'!$K$10,IF(AND($B25="3-inch",DU25&gt;'[2]NonRes - Report'!$L$10),'[2]NonRes - Report'!$L$10,IF(AND($B25="3-inch",ABS(DU25)&gt;'[2]NonRes - Report'!$L$10),-'[2]NonRes - Report'!$L$10,IF(AND($B25="4-inch",DU25&gt;'[2]NonRes - Report'!$M$10),'[2]NonRes - Report'!$M$10,IF(AND($B25="4-inch",ABS(DU25)&gt;'[2]NonRes - Report'!$M$10),-'[2]NonRes - Report'!$M$10,IF(AND($B25="6-inch",DU25&gt;'[2]NonRes - Report'!$N$10),'[2]NonRes - Report'!$N$10,IF(AND($B25="6-inch",ABS(DU25)&gt;'[2]NonRes - Report'!$N$10),-'[2]NonRes - Report'!$N$10,IF(DU25&lt;0,-DU25,DU25)))))))))))))))</f>
        <v>0</v>
      </c>
      <c r="AP25" s="40">
        <f>IF(AND($B25="3/4-inch",DJ25&gt;'[2]NonRes - Report'!$G$10),('[2]NonRes - Report'!$G$10/'[2]NonRes - Report'!$I$22*'[2]NonRes - Report'!$E$10),IF(AND($B25="1-inch",DJ25&gt;'[2]NonRes - Report'!$I$10),('[2]NonRes - Report'!$I$10/'[2]NonRes - Report'!$I$22*'[2]NonRes - Report'!$E$10),IF(AND($B25="1 1/2-inch",DJ25&gt;'[2]NonRes - Report'!$J$10),('[2]NonRes - Report'!$J$10/'[2]NonRes - Report'!$I$22*'[2]NonRes - Report'!$E$10),IF(AND($B25="2-inch",DJ25&gt;'[2]NonRes - Report'!$K$10),('[2]NonRes - Report'!$K$10/'[2]NonRes - Report'!$I$22*'[2]NonRes - Report'!$E$10),IF(AND($B25="3-inch",DJ25&gt;'[2]NonRes - Report'!$L$10),('[2]NonRes - Report'!$L$10/'[2]NonRes - Report'!$I$22*'[2]NonRes - Report'!$E$10),IF(AND($B25="4-inch",DJ25&gt;'[2]NonRes - Report'!$M$10),('[2]NonRes - Report'!$M$10/'[2]NonRes - Report'!$I$22*'[2]NonRes - Report'!$E$10),IF(AND($B25="6-inch",DJ25&gt;'[2]NonRes - Report'!$N$10),('[2]NonRes - Report'!$N$10/'[2]NonRes - Report'!$I$22*'[2]NonRes - Report'!$E$10),AD25/'[2]NonRes - Report'!$I$22*'[2]NonRes - Report'!$E$10)))))))</f>
        <v>0</v>
      </c>
      <c r="AQ25" s="40">
        <f>IF(AND($B25="3/4-inch",DK25&gt;'[2]NonRes - Report'!$G$10),('[2]NonRes - Report'!$G$10/'[2]NonRes - Report'!$I$22*'[2]NonRes - Report'!$E$10),IF(AND($B25="1-inch",DK25&gt;'[2]NonRes - Report'!$I$10),('[2]NonRes - Report'!$I$10/'[2]NonRes - Report'!$I$22*'[2]NonRes - Report'!$E$10),IF(AND($B25="1 1/2-inch",DK25&gt;'[2]NonRes - Report'!$J$10),('[2]NonRes - Report'!$J$10/'[2]NonRes - Report'!$I$22*'[2]NonRes - Report'!$E$10),IF(AND($B25="2-inch",DK25&gt;'[2]NonRes - Report'!$K$10),('[2]NonRes - Report'!$K$10/'[2]NonRes - Report'!$I$22*'[2]NonRes - Report'!$E$10),IF(AND($B25="3-inch",DK25&gt;'[2]NonRes - Report'!$L$10),('[2]NonRes - Report'!$L$10/'[2]NonRes - Report'!$I$22*'[2]NonRes - Report'!$E$10),IF(AND($B25="4-inch",DK25&gt;'[2]NonRes - Report'!$M$10),('[2]NonRes - Report'!$M$10/'[2]NonRes - Report'!$I$22*'[2]NonRes - Report'!$E$10),IF(AND($B25="6-inch",DK25&gt;'[2]NonRes - Report'!$N$10),('[2]NonRes - Report'!$N$10/'[2]NonRes - Report'!$I$22*'[2]NonRes - Report'!$E$10),AE25/'[2]NonRes - Report'!$I$22*'[2]NonRes - Report'!$E$10)))))))</f>
        <v>0</v>
      </c>
      <c r="AR25" s="40">
        <f>IF(AND($B25="3/4-inch",DL25&gt;'[2]NonRes - Report'!$G$10),('[2]NonRes - Report'!$G$10/'[2]NonRes - Report'!$I$22*'[2]NonRes - Report'!$E$10),IF(AND($B25="1-inch",DL25&gt;'[2]NonRes - Report'!$I$10),('[2]NonRes - Report'!$I$10/'[2]NonRes - Report'!$I$22*'[2]NonRes - Report'!$E$10),IF(AND($B25="1 1/2-inch",DL25&gt;'[2]NonRes - Report'!$J$10),('[2]NonRes - Report'!$J$10/'[2]NonRes - Report'!$I$22*'[2]NonRes - Report'!$E$10),IF(AND($B25="2-inch",DL25&gt;'[2]NonRes - Report'!$K$10),('[2]NonRes - Report'!$K$10/'[2]NonRes - Report'!$I$22*'[2]NonRes - Report'!$E$10),IF(AND($B25="3-inch",DL25&gt;'[2]NonRes - Report'!$L$10),('[2]NonRes - Report'!$L$10/'[2]NonRes - Report'!$I$22*'[2]NonRes - Report'!$E$10),IF(AND($B25="4-inch",DL25&gt;'[2]NonRes - Report'!$M$10),('[2]NonRes - Report'!$M$10/'[2]NonRes - Report'!$I$22*'[2]NonRes - Report'!$E$10),IF(AND($B25="6-inch",DL25&gt;'[2]NonRes - Report'!$N$10),('[2]NonRes - Report'!$N$10/'[2]NonRes - Report'!$I$22*'[2]NonRes - Report'!$E$10),AF25/'[2]NonRes - Report'!$I$22*'[2]NonRes - Report'!$E$10)))))))</f>
        <v>0</v>
      </c>
      <c r="AS25" s="40">
        <f>IF(AND($B25="3/4-inch",DM25&gt;'[2]NonRes - Report'!$G$10),('[2]NonRes - Report'!$G$10/'[2]NonRes - Report'!$I$22*'[2]NonRes - Report'!$E$10),IF(AND($B25="1-inch",DM25&gt;'[2]NonRes - Report'!$I$10),('[2]NonRes - Report'!$I$10/'[2]NonRes - Report'!$I$22*'[2]NonRes - Report'!$E$10),IF(AND($B25="1 1/2-inch",DM25&gt;'[2]NonRes - Report'!$J$10),('[2]NonRes - Report'!$J$10/'[2]NonRes - Report'!$I$22*'[2]NonRes - Report'!$E$10),IF(AND($B25="2-inch",DM25&gt;'[2]NonRes - Report'!$K$10),('[2]NonRes - Report'!$K$10/'[2]NonRes - Report'!$I$22*'[2]NonRes - Report'!$E$10),IF(AND($B25="3-inch",DM25&gt;'[2]NonRes - Report'!$L$10),('[2]NonRes - Report'!$L$10/'[2]NonRes - Report'!$I$22*'[2]NonRes - Report'!$E$10),IF(AND($B25="4-inch",DM25&gt;'[2]NonRes - Report'!$M$10),('[2]NonRes - Report'!$M$10/'[2]NonRes - Report'!$I$22*'[2]NonRes - Report'!$E$10),IF(AND($B25="6-inch",DM25&gt;'[2]NonRes - Report'!$N$10),('[2]NonRes - Report'!$N$10/'[2]NonRes - Report'!$I$22*'[2]NonRes - Report'!$E$10),AG25/'[2]NonRes - Report'!$I$22*'[2]NonRes - Report'!$E$10)))))))</f>
        <v>0</v>
      </c>
      <c r="AT25" s="40">
        <f>IF(AND($B25="3/4-inch",DN25&gt;'[2]NonRes - Report'!$G$10),('[2]NonRes - Report'!$G$10/'[2]NonRes - Report'!$I$22*'[2]NonRes - Report'!$E$10),IF(AND($B25="1-inch",DN25&gt;'[2]NonRes - Report'!$I$10),('[2]NonRes - Report'!$I$10/'[2]NonRes - Report'!$I$22*'[2]NonRes - Report'!$E$10),IF(AND($B25="1 1/2-inch",DN25&gt;'[2]NonRes - Report'!$J$10),('[2]NonRes - Report'!$J$10/'[2]NonRes - Report'!$I$22*'[2]NonRes - Report'!$E$10),IF(AND($B25="2-inch",DN25&gt;'[2]NonRes - Report'!$K$10),('[2]NonRes - Report'!$K$10/'[2]NonRes - Report'!$I$22*'[2]NonRes - Report'!$E$10),IF(AND($B25="3-inch",DN25&gt;'[2]NonRes - Report'!$L$10),('[2]NonRes - Report'!$L$10/'[2]NonRes - Report'!$I$22*'[2]NonRes - Report'!$E$10),IF(AND($B25="4-inch",DN25&gt;'[2]NonRes - Report'!$M$10),('[2]NonRes - Report'!$M$10/'[2]NonRes - Report'!$I$22*'[2]NonRes - Report'!$E$10),IF(AND($B25="6-inch",DN25&gt;'[2]NonRes - Report'!$N$10),('[2]NonRes - Report'!$N$10/'[2]NonRes - Report'!$I$22*'[2]NonRes - Report'!$E$10),AH25/'[2]NonRes - Report'!$I$22*'[2]NonRes - Report'!$E$10)))))))</f>
        <v>0</v>
      </c>
      <c r="AU25" s="40">
        <f>IF(AND($B25="3/4-inch",DO25&gt;'[2]NonRes - Report'!$G$10),('[2]NonRes - Report'!$G$10/'[2]NonRes - Report'!$I$22*'[2]NonRes - Report'!$E$10),IF(AND($B25="1-inch",DO25&gt;'[2]NonRes - Report'!$I$10),('[2]NonRes - Report'!$I$10/'[2]NonRes - Report'!$I$22*'[2]NonRes - Report'!$E$10),IF(AND($B25="1 1/2-inch",DO25&gt;'[2]NonRes - Report'!$J$10),('[2]NonRes - Report'!$J$10/'[2]NonRes - Report'!$I$22*'[2]NonRes - Report'!$E$10),IF(AND($B25="2-inch",DO25&gt;'[2]NonRes - Report'!$K$10),('[2]NonRes - Report'!$K$10/'[2]NonRes - Report'!$I$22*'[2]NonRes - Report'!$E$10),IF(AND($B25="3-inch",DO25&gt;'[2]NonRes - Report'!$L$10),('[2]NonRes - Report'!$L$10/'[2]NonRes - Report'!$I$22*'[2]NonRes - Report'!$E$10),IF(AND($B25="4-inch",DO25&gt;'[2]NonRes - Report'!$M$10),('[2]NonRes - Report'!$M$10/'[2]NonRes - Report'!$I$22*'[2]NonRes - Report'!$E$10),IF(AND($B25="6-inch",DO25&gt;'[2]NonRes - Report'!$N$10),('[2]NonRes - Report'!$N$10/'[2]NonRes - Report'!$I$22*'[2]NonRes - Report'!$E$10),AI25/'[2]NonRes - Report'!$I$22*'[2]NonRes - Report'!$E$10)))))))</f>
        <v>0</v>
      </c>
      <c r="AV25" s="40">
        <f>IF(AND($B25="3/4-inch",DP25&gt;'[2]NonRes - Report'!$G$10),('[2]NonRes - Report'!$G$10/'[2]NonRes - Report'!$I$22*'[2]NonRes - Report'!$E$10),IF(AND($B25="1-inch",DP25&gt;'[2]NonRes - Report'!$I$10),('[2]NonRes - Report'!$I$10/'[2]NonRes - Report'!$I$22*'[2]NonRes - Report'!$E$10),IF(AND($B25="1 1/2-inch",DP25&gt;'[2]NonRes - Report'!$J$10),('[2]NonRes - Report'!$J$10/'[2]NonRes - Report'!$I$22*'[2]NonRes - Report'!$E$10),IF(AND($B25="2-inch",DP25&gt;'[2]NonRes - Report'!$K$10),('[2]NonRes - Report'!$K$10/'[2]NonRes - Report'!$I$22*'[2]NonRes - Report'!$E$10),IF(AND($B25="3-inch",DP25&gt;'[2]NonRes - Report'!$L$10),('[2]NonRes - Report'!$L$10/'[2]NonRes - Report'!$I$22*'[2]NonRes - Report'!$E$10),IF(AND($B25="4-inch",DP25&gt;'[2]NonRes - Report'!$M$10),('[2]NonRes - Report'!$M$10/'[2]NonRes - Report'!$I$22*'[2]NonRes - Report'!$E$10),IF(AND($B25="6-inch",DP25&gt;'[2]NonRes - Report'!$N$10),('[2]NonRes - Report'!$N$10/'[2]NonRes - Report'!$I$22*'[2]NonRes - Report'!$E$10),AJ25/'[2]NonRes - Report'!$I$22*'[2]NonRes - Report'!$E$10)))))))</f>
        <v>0</v>
      </c>
      <c r="AW25" s="40">
        <f>IF(AND($B25="3/4-inch",DQ25&gt;'[2]NonRes - Report'!$G$10),('[2]NonRes - Report'!$G$10/'[2]NonRes - Report'!$I$22*'[2]NonRes - Report'!$E$10),IF(AND($B25="1-inch",DQ25&gt;'[2]NonRes - Report'!$I$10),('[2]NonRes - Report'!$I$10/'[2]NonRes - Report'!$I$22*'[2]NonRes - Report'!$E$10),IF(AND($B25="1 1/2-inch",DQ25&gt;'[2]NonRes - Report'!$J$10),('[2]NonRes - Report'!$J$10/'[2]NonRes - Report'!$I$22*'[2]NonRes - Report'!$E$10),IF(AND($B25="2-inch",DQ25&gt;'[2]NonRes - Report'!$K$10),('[2]NonRes - Report'!$K$10/'[2]NonRes - Report'!$I$22*'[2]NonRes - Report'!$E$10),IF(AND($B25="3-inch",DQ25&gt;'[2]NonRes - Report'!$L$10),('[2]NonRes - Report'!$L$10/'[2]NonRes - Report'!$I$22*'[2]NonRes - Report'!$E$10),IF(AND($B25="4-inch",DQ25&gt;'[2]NonRes - Report'!$M$10),('[2]NonRes - Report'!$M$10/'[2]NonRes - Report'!$I$22*'[2]NonRes - Report'!$E$10),IF(AND($B25="6-inch",DQ25&gt;'[2]NonRes - Report'!$N$10),('[2]NonRes - Report'!$N$10/'[2]NonRes - Report'!$I$22*'[2]NonRes - Report'!$E$10),AK25/'[2]NonRes - Report'!$I$22*'[2]NonRes - Report'!$E$10)))))))</f>
        <v>0</v>
      </c>
      <c r="AX25" s="40">
        <f>IF(AND($B25="3/4-inch",DR25&gt;'[2]NonRes - Report'!$G$10),('[2]NonRes - Report'!$G$10/'[2]NonRes - Report'!$I$22*'[2]NonRes - Report'!$E$10),IF(AND($B25="1-inch",DR25&gt;'[2]NonRes - Report'!$I$10),('[2]NonRes - Report'!$I$10/'[2]NonRes - Report'!$I$22*'[2]NonRes - Report'!$E$10),IF(AND($B25="1 1/2-inch",DR25&gt;'[2]NonRes - Report'!$J$10),('[2]NonRes - Report'!$J$10/'[2]NonRes - Report'!$I$22*'[2]NonRes - Report'!$E$10),IF(AND($B25="2-inch",DR25&gt;'[2]NonRes - Report'!$K$10),('[2]NonRes - Report'!$K$10/'[2]NonRes - Report'!$I$22*'[2]NonRes - Report'!$E$10),IF(AND($B25="3-inch",DR25&gt;'[2]NonRes - Report'!$L$10),('[2]NonRes - Report'!$L$10/'[2]NonRes - Report'!$I$22*'[2]NonRes - Report'!$E$10),IF(AND($B25="4-inch",DR25&gt;'[2]NonRes - Report'!$M$10),('[2]NonRes - Report'!$M$10/'[2]NonRes - Report'!$I$22*'[2]NonRes - Report'!$E$10),IF(AND($B25="6-inch",DR25&gt;'[2]NonRes - Report'!$N$10),('[2]NonRes - Report'!$N$10/'[2]NonRes - Report'!$I$22*'[2]NonRes - Report'!$E$10),AL25/'[2]NonRes - Report'!$I$22*'[2]NonRes - Report'!$E$10)))))))</f>
        <v>0</v>
      </c>
      <c r="AY25" s="40">
        <f>IF(AND($B25="3/4-inch",DS25&gt;'[2]NonRes - Report'!$G$10),('[2]NonRes - Report'!$G$10/'[2]NonRes - Report'!$I$22*'[2]NonRes - Report'!$E$10),IF(AND($B25="1-inch",DS25&gt;'[2]NonRes - Report'!$I$10),('[2]NonRes - Report'!$I$10/'[2]NonRes - Report'!$I$22*'[2]NonRes - Report'!$E$10),IF(AND($B25="1 1/2-inch",DS25&gt;'[2]NonRes - Report'!$J$10),('[2]NonRes - Report'!$J$10/'[2]NonRes - Report'!$I$22*'[2]NonRes - Report'!$E$10),IF(AND($B25="2-inch",DS25&gt;'[2]NonRes - Report'!$K$10),('[2]NonRes - Report'!$K$10/'[2]NonRes - Report'!$I$22*'[2]NonRes - Report'!$E$10),IF(AND($B25="3-inch",DS25&gt;'[2]NonRes - Report'!$L$10),('[2]NonRes - Report'!$L$10/'[2]NonRes - Report'!$I$22*'[2]NonRes - Report'!$E$10),IF(AND($B25="4-inch",DS25&gt;'[2]NonRes - Report'!$M$10),('[2]NonRes - Report'!$M$10/'[2]NonRes - Report'!$I$22*'[2]NonRes - Report'!$E$10),IF(AND($B25="6-inch",DS25&gt;'[2]NonRes - Report'!$N$10),('[2]NonRes - Report'!$N$10/'[2]NonRes - Report'!$I$22*'[2]NonRes - Report'!$E$10),AM25/'[2]NonRes - Report'!$I$22*'[2]NonRes - Report'!$E$10)))))))</f>
        <v>0</v>
      </c>
      <c r="AZ25" s="40">
        <f>IF(AND($B25="3/4-inch",DT25&gt;'[2]NonRes - Report'!$G$10),('[2]NonRes - Report'!$G$10/'[2]NonRes - Report'!$I$22*'[2]NonRes - Report'!$E$10),IF(AND($B25="1-inch",DT25&gt;'[2]NonRes - Report'!$I$10),('[2]NonRes - Report'!$I$10/'[2]NonRes - Report'!$I$22*'[2]NonRes - Report'!$E$10),IF(AND($B25="1 1/2-inch",DT25&gt;'[2]NonRes - Report'!$J$10),('[2]NonRes - Report'!$J$10/'[2]NonRes - Report'!$I$22*'[2]NonRes - Report'!$E$10),IF(AND($B25="2-inch",DT25&gt;'[2]NonRes - Report'!$K$10),('[2]NonRes - Report'!$K$10/'[2]NonRes - Report'!$I$22*'[2]NonRes - Report'!$E$10),IF(AND($B25="3-inch",DT25&gt;'[2]NonRes - Report'!$L$10),('[2]NonRes - Report'!$L$10/'[2]NonRes - Report'!$I$22*'[2]NonRes - Report'!$E$10),IF(AND($B25="4-inch",DT25&gt;'[2]NonRes - Report'!$M$10),('[2]NonRes - Report'!$M$10/'[2]NonRes - Report'!$I$22*'[2]NonRes - Report'!$E$10),IF(AND($B25="6-inch",DT25&gt;'[2]NonRes - Report'!$N$10),('[2]NonRes - Report'!$N$10/'[2]NonRes - Report'!$I$22*'[2]NonRes - Report'!$E$10),AN25/'[2]NonRes - Report'!$I$22*'[2]NonRes - Report'!$E$10)))))))</f>
        <v>0</v>
      </c>
      <c r="BA25" s="41">
        <f>IF(AND($B25="3/4-inch",DU25&gt;'[2]NonRes - Report'!$G$10),('[2]NonRes - Report'!$G$10/'[2]NonRes - Report'!$I$22*'[2]NonRes - Report'!$E$10),IF(AND($B25="1-inch",DU25&gt;'[2]NonRes - Report'!$I$10),('[2]NonRes - Report'!$I$10/'[2]NonRes - Report'!$I$22*'[2]NonRes - Report'!$E$10),IF(AND($B25="1 1/2-inch",DU25&gt;'[2]NonRes - Report'!$J$10),('[2]NonRes - Report'!$J$10/'[2]NonRes - Report'!$I$22*'[2]NonRes - Report'!$E$10),IF(AND($B25="2-inch",DU25&gt;'[2]NonRes - Report'!$K$10),('[2]NonRes - Report'!$K$10/'[2]NonRes - Report'!$I$22*'[2]NonRes - Report'!$E$10),IF(AND($B25="3-inch",DU25&gt;'[2]NonRes - Report'!$L$10),('[2]NonRes - Report'!$L$10/'[2]NonRes - Report'!$I$22*'[2]NonRes - Report'!$E$10),IF(AND($B25="4-inch",DU25&gt;'[2]NonRes - Report'!$M$10),('[2]NonRes - Report'!$M$10/'[2]NonRes - Report'!$I$22*'[2]NonRes - Report'!$E$10),IF(AND($B25="6-inch",DU25&gt;'[2]NonRes - Report'!$N$10),('[2]NonRes - Report'!$N$10/'[2]NonRes - Report'!$I$22*'[2]NonRes - Report'!$E$10),AO25/'[2]NonRes - Report'!$I$22*'[2]NonRes - Report'!$E$10)))))))</f>
        <v>0</v>
      </c>
      <c r="BB25" s="38">
        <f>IF(AND($B25="3/4-inch",DJ25&gt;'[2]NonRes - Report'!$G$12),('[2]NonRes - Report'!$G$12-'[2]NonRes - Report'!$G$10),IF(AND($B25="3/4-inch",ABS(DJ25)&gt;'[2]NonRes - Report'!$G$12),-('[2]NonRes - Report'!$G$12-'[2]NonRes - Report'!$G$10),IF(AND($B25="1-inch",DJ25&gt;'[2]NonRes - Report'!$I$12),('[2]NonRes - Report'!$I$12-'[2]NonRes - Report'!$I$10),IF(AND($B25="1-inch",ABS(DJ25)&gt;'[2]NonRes - Report'!$I$12),-('[2]NonRes - Report'!$I$12-'[2]NonRes - Report'!$I$10),IF(AND($B25="1 1/2-inch",DJ25&gt;'[2]NonRes - Report'!$J$12),('[2]NonRes - Report'!$J$12-'[2]NonRes - Report'!$J$10),IF(AND($B25="1 1/2-inch",ABS(DJ25)&gt;'[2]NonRes - Report'!$J$12),-('[2]NonRes - Report'!$J$12-'[2]NonRes - Report'!$J$10),IF(AND($B25="2-inch",DJ25&gt;'[2]NonRes - Report'!$K$12),('[2]NonRes - Report'!$K$12-'[2]NonRes - Report'!$K$10),IF(AND($B25="2-inch",ABS(DJ25)&gt;'[2]NonRes - Report'!$K$12),-('[2]NonRes - Report'!$K$12-'[2]NonRes - Report'!$K$10),IF(AND($B25="3-inch",DJ25&gt;'[2]NonRes - Report'!$L$12),('[2]NonRes - Report'!$L$12-'[2]NonRes - Report'!$L$10),IF(AND($B25="3-inch",ABS(DJ25)&gt;'[2]NonRes - Report'!$L$12),-('[2]NonRes - Report'!$L$12-'[2]NonRes - Report'!$L$10),IF(AND($B25="4-inch",DJ25&gt;'[2]NonRes - Report'!$M$12),('[2]NonRes - Report'!$M$12-'[2]NonRes - Report'!$M$10),IF(AND($B25="4-inch",ABS(DJ25)&gt;'[2]NonRes - Report'!$M$12),-('[2]NonRes - Report'!$M$12-'[2]NonRes - Report'!$M$10),IF(AND($B25="6-inch",DJ25&gt;'[2]NonRes - Report'!$N$12),('[2]NonRes - Report'!$N$12-'[2]NonRes - Report'!$N$10),IF(AND($B25="6-inch",ABS(DJ25)&gt;'[2]NonRes - Report'!$N$12),-('[2]NonRes - Report'!$N$12-'[2]NonRes - Report'!$N$10),IF(DJ25&lt;0,(+DJ25+AD25),(+DJ25-AD25))))))))))))))))</f>
        <v>0</v>
      </c>
      <c r="BC25" s="38">
        <f>IF(AND($B25="3/4-inch",DK25&gt;'[2]NonRes - Report'!$G$12),('[2]NonRes - Report'!$G$12-'[2]NonRes - Report'!$G$10),IF(AND($B25="3/4-inch",ABS(DK25)&gt;'[2]NonRes - Report'!$G$12),-('[2]NonRes - Report'!$G$12-'[2]NonRes - Report'!$G$10),IF(AND($B25="1-inch",DK25&gt;'[2]NonRes - Report'!$I$12),('[2]NonRes - Report'!$I$12-'[2]NonRes - Report'!$I$10),IF(AND($B25="1-inch",ABS(DK25)&gt;'[2]NonRes - Report'!$I$12),-('[2]NonRes - Report'!$I$12-'[2]NonRes - Report'!$I$10),IF(AND($B25="1 1/2-inch",DK25&gt;'[2]NonRes - Report'!$J$12),('[2]NonRes - Report'!$J$12-'[2]NonRes - Report'!$J$10),IF(AND($B25="1 1/2-inch",ABS(DK25)&gt;'[2]NonRes - Report'!$J$12),-('[2]NonRes - Report'!$J$12-'[2]NonRes - Report'!$J$10),IF(AND($B25="2-inch",DK25&gt;'[2]NonRes - Report'!$K$12),('[2]NonRes - Report'!$K$12-'[2]NonRes - Report'!$K$10),IF(AND($B25="2-inch",ABS(DK25)&gt;'[2]NonRes - Report'!$K$12),-('[2]NonRes - Report'!$K$12-'[2]NonRes - Report'!$K$10),IF(AND($B25="3-inch",DK25&gt;'[2]NonRes - Report'!$L$12),('[2]NonRes - Report'!$L$12-'[2]NonRes - Report'!$L$10),IF(AND($B25="3-inch",ABS(DK25)&gt;'[2]NonRes - Report'!$L$12),-('[2]NonRes - Report'!$L$12-'[2]NonRes - Report'!$L$10),IF(AND($B25="4-inch",DK25&gt;'[2]NonRes - Report'!$M$12),('[2]NonRes - Report'!$M$12-'[2]NonRes - Report'!$M$10),IF(AND($B25="4-inch",ABS(DK25)&gt;'[2]NonRes - Report'!$M$12),-('[2]NonRes - Report'!$M$12-'[2]NonRes - Report'!$M$10),IF(AND($B25="6-inch",DK25&gt;'[2]NonRes - Report'!$N$12),('[2]NonRes - Report'!$N$12-'[2]NonRes - Report'!$N$10),IF(AND($B25="6-inch",ABS(DK25)&gt;'[2]NonRes - Report'!$N$12),-('[2]NonRes - Report'!$N$12-'[2]NonRes - Report'!$N$10),IF(DK25&lt;0,(+DK25+AE25),(+DK25-AE25))))))))))))))))</f>
        <v>0</v>
      </c>
      <c r="BD25" s="38">
        <f>IF(AND($B25="3/4-inch",DL25&gt;'[2]NonRes - Report'!$G$12),('[2]NonRes - Report'!$G$12-'[2]NonRes - Report'!$G$10),IF(AND($B25="3/4-inch",ABS(DL25)&gt;'[2]NonRes - Report'!$G$12),-('[2]NonRes - Report'!$G$12-'[2]NonRes - Report'!$G$10),IF(AND($B25="1-inch",DL25&gt;'[2]NonRes - Report'!$I$12),('[2]NonRes - Report'!$I$12-'[2]NonRes - Report'!$I$10),IF(AND($B25="1-inch",ABS(DL25)&gt;'[2]NonRes - Report'!$I$12),-('[2]NonRes - Report'!$I$12-'[2]NonRes - Report'!$I$10),IF(AND($B25="1 1/2-inch",DL25&gt;'[2]NonRes - Report'!$J$12),('[2]NonRes - Report'!$J$12-'[2]NonRes - Report'!$J$10),IF(AND($B25="1 1/2-inch",ABS(DL25)&gt;'[2]NonRes - Report'!$J$12),-('[2]NonRes - Report'!$J$12-'[2]NonRes - Report'!$J$10),IF(AND($B25="2-inch",DL25&gt;'[2]NonRes - Report'!$K$12),('[2]NonRes - Report'!$K$12-'[2]NonRes - Report'!$K$10),IF(AND($B25="2-inch",ABS(DL25)&gt;'[2]NonRes - Report'!$K$12),-('[2]NonRes - Report'!$K$12-'[2]NonRes - Report'!$K$10),IF(AND($B25="3-inch",DL25&gt;'[2]NonRes - Report'!$L$12),('[2]NonRes - Report'!$L$12-'[2]NonRes - Report'!$L$10),IF(AND($B25="3-inch",ABS(DL25)&gt;'[2]NonRes - Report'!$L$12),-('[2]NonRes - Report'!$L$12-'[2]NonRes - Report'!$L$10),IF(AND($B25="4-inch",DL25&gt;'[2]NonRes - Report'!$M$12),('[2]NonRes - Report'!$M$12-'[2]NonRes - Report'!$M$10),IF(AND($B25="4-inch",ABS(DL25)&gt;'[2]NonRes - Report'!$M$12),-('[2]NonRes - Report'!$M$12-'[2]NonRes - Report'!$M$10),IF(AND($B25="6-inch",DL25&gt;'[2]NonRes - Report'!$N$12),('[2]NonRes - Report'!$N$12-'[2]NonRes - Report'!$N$10),IF(AND($B25="6-inch",ABS(DL25)&gt;'[2]NonRes - Report'!$N$12),-('[2]NonRes - Report'!$N$12-'[2]NonRes - Report'!$N$10),IF(DL25&lt;0,(+DL25+AF25),(+DL25-AF25))))))))))))))))</f>
        <v>0</v>
      </c>
      <c r="BE25" s="38">
        <f>IF(AND($B25="3/4-inch",DM25&gt;'[2]NonRes - Report'!$G$12),('[2]NonRes - Report'!$G$12-'[2]NonRes - Report'!$G$10),IF(AND($B25="3/4-inch",ABS(DM25)&gt;'[2]NonRes - Report'!$G$12),-('[2]NonRes - Report'!$G$12-'[2]NonRes - Report'!$G$10),IF(AND($B25="1-inch",DM25&gt;'[2]NonRes - Report'!$I$12),('[2]NonRes - Report'!$I$12-'[2]NonRes - Report'!$I$10),IF(AND($B25="1-inch",ABS(DM25)&gt;'[2]NonRes - Report'!$I$12),-('[2]NonRes - Report'!$I$12-'[2]NonRes - Report'!$I$10),IF(AND($B25="1 1/2-inch",DM25&gt;'[2]NonRes - Report'!$J$12),('[2]NonRes - Report'!$J$12-'[2]NonRes - Report'!$J$10),IF(AND($B25="1 1/2-inch",ABS(DM25)&gt;'[2]NonRes - Report'!$J$12),-('[2]NonRes - Report'!$J$12-'[2]NonRes - Report'!$J$10),IF(AND($B25="2-inch",DM25&gt;'[2]NonRes - Report'!$K$12),('[2]NonRes - Report'!$K$12-'[2]NonRes - Report'!$K$10),IF(AND($B25="2-inch",ABS(DM25)&gt;'[2]NonRes - Report'!$K$12),-('[2]NonRes - Report'!$K$12-'[2]NonRes - Report'!$K$10),IF(AND($B25="3-inch",DM25&gt;'[2]NonRes - Report'!$L$12),('[2]NonRes - Report'!$L$12-'[2]NonRes - Report'!$L$10),IF(AND($B25="3-inch",ABS(DM25)&gt;'[2]NonRes - Report'!$L$12),-('[2]NonRes - Report'!$L$12-'[2]NonRes - Report'!$L$10),IF(AND($B25="4-inch",DM25&gt;'[2]NonRes - Report'!$M$12),('[2]NonRes - Report'!$M$12-'[2]NonRes - Report'!$M$10),IF(AND($B25="4-inch",ABS(DM25)&gt;'[2]NonRes - Report'!$M$12),-('[2]NonRes - Report'!$M$12-'[2]NonRes - Report'!$M$10),IF(AND($B25="6-inch",DM25&gt;'[2]NonRes - Report'!$N$12),('[2]NonRes - Report'!$N$12-'[2]NonRes - Report'!$N$10),IF(AND($B25="6-inch",ABS(DM25)&gt;'[2]NonRes - Report'!$N$12),-('[2]NonRes - Report'!$N$12-'[2]NonRes - Report'!$N$10),IF(DM25&lt;0,(+DM25+AG25),(+DM25-AG25))))))))))))))))</f>
        <v>0</v>
      </c>
      <c r="BF25" s="38">
        <f>IF(AND($B25="3/4-inch",DN25&gt;'[2]NonRes - Report'!$G$12),('[2]NonRes - Report'!$G$12-'[2]NonRes - Report'!$G$10),IF(AND($B25="3/4-inch",ABS(DN25)&gt;'[2]NonRes - Report'!$G$12),-('[2]NonRes - Report'!$G$12-'[2]NonRes - Report'!$G$10),IF(AND($B25="1-inch",DN25&gt;'[2]NonRes - Report'!$I$12),('[2]NonRes - Report'!$I$12-'[2]NonRes - Report'!$I$10),IF(AND($B25="1-inch",ABS(DN25)&gt;'[2]NonRes - Report'!$I$12),-('[2]NonRes - Report'!$I$12-'[2]NonRes - Report'!$I$10),IF(AND($B25="1 1/2-inch",DN25&gt;'[2]NonRes - Report'!$J$12),('[2]NonRes - Report'!$J$12-'[2]NonRes - Report'!$J$10),IF(AND($B25="1 1/2-inch",ABS(DN25)&gt;'[2]NonRes - Report'!$J$12),-('[2]NonRes - Report'!$J$12-'[2]NonRes - Report'!$J$10),IF(AND($B25="2-inch",DN25&gt;'[2]NonRes - Report'!$K$12),('[2]NonRes - Report'!$K$12-'[2]NonRes - Report'!$K$10),IF(AND($B25="2-inch",ABS(DN25)&gt;'[2]NonRes - Report'!$K$12),-('[2]NonRes - Report'!$K$12-'[2]NonRes - Report'!$K$10),IF(AND($B25="3-inch",DN25&gt;'[2]NonRes - Report'!$L$12),('[2]NonRes - Report'!$L$12-'[2]NonRes - Report'!$L$10),IF(AND($B25="3-inch",ABS(DN25)&gt;'[2]NonRes - Report'!$L$12),-('[2]NonRes - Report'!$L$12-'[2]NonRes - Report'!$L$10),IF(AND($B25="4-inch",DN25&gt;'[2]NonRes - Report'!$M$12),('[2]NonRes - Report'!$M$12-'[2]NonRes - Report'!$M$10),IF(AND($B25="4-inch",ABS(DN25)&gt;'[2]NonRes - Report'!$M$12),-('[2]NonRes - Report'!$M$12-'[2]NonRes - Report'!$M$10),IF(AND($B25="6-inch",DN25&gt;'[2]NonRes - Report'!$N$12),('[2]NonRes - Report'!$N$12-'[2]NonRes - Report'!$N$10),IF(AND($B25="6-inch",ABS(DN25)&gt;'[2]NonRes - Report'!$N$12),-('[2]NonRes - Report'!$N$12-'[2]NonRes - Report'!$N$10),IF(DN25&lt;0,(+DN25+AH25),(+DN25-AH25))))))))))))))))</f>
        <v>0</v>
      </c>
      <c r="BG25" s="38">
        <f>IF(AND($B25="3/4-inch",DO25&gt;'[2]NonRes - Report'!$G$12),('[2]NonRes - Report'!$G$12-'[2]NonRes - Report'!$G$10),IF(AND($B25="3/4-inch",ABS(DO25)&gt;'[2]NonRes - Report'!$G$12),-('[2]NonRes - Report'!$G$12-'[2]NonRes - Report'!$G$10),IF(AND($B25="1-inch",DO25&gt;'[2]NonRes - Report'!$I$12),('[2]NonRes - Report'!$I$12-'[2]NonRes - Report'!$I$10),IF(AND($B25="1-inch",ABS(DO25)&gt;'[2]NonRes - Report'!$I$12),-('[2]NonRes - Report'!$I$12-'[2]NonRes - Report'!$I$10),IF(AND($B25="1 1/2-inch",DO25&gt;'[2]NonRes - Report'!$J$12),('[2]NonRes - Report'!$J$12-'[2]NonRes - Report'!$J$10),IF(AND($B25="1 1/2-inch",ABS(DO25)&gt;'[2]NonRes - Report'!$J$12),-('[2]NonRes - Report'!$J$12-'[2]NonRes - Report'!$J$10),IF(AND($B25="2-inch",DO25&gt;'[2]NonRes - Report'!$K$12),('[2]NonRes - Report'!$K$12-'[2]NonRes - Report'!$K$10),IF(AND($B25="2-inch",ABS(DO25)&gt;'[2]NonRes - Report'!$K$12),-('[2]NonRes - Report'!$K$12-'[2]NonRes - Report'!$K$10),IF(AND($B25="3-inch",DO25&gt;'[2]NonRes - Report'!$L$12),('[2]NonRes - Report'!$L$12-'[2]NonRes - Report'!$L$10),IF(AND($B25="3-inch",ABS(DO25)&gt;'[2]NonRes - Report'!$L$12),-('[2]NonRes - Report'!$L$12-'[2]NonRes - Report'!$L$10),IF(AND($B25="4-inch",DO25&gt;'[2]NonRes - Report'!$M$12),('[2]NonRes - Report'!$M$12-'[2]NonRes - Report'!$M$10),IF(AND($B25="4-inch",ABS(DO25)&gt;'[2]NonRes - Report'!$M$12),-('[2]NonRes - Report'!$M$12-'[2]NonRes - Report'!$M$10),IF(AND($B25="6-inch",DO25&gt;'[2]NonRes - Report'!$N$12),('[2]NonRes - Report'!$N$12-'[2]NonRes - Report'!$N$10),IF(AND($B25="6-inch",ABS(DO25)&gt;'[2]NonRes - Report'!$N$12),-('[2]NonRes - Report'!$N$12-'[2]NonRes - Report'!$N$10),IF(DO25&lt;0,(+DO25+AI25),(+DO25-AI25))))))))))))))))</f>
        <v>0</v>
      </c>
      <c r="BH25" s="38">
        <f>IF(AND($B25="3/4-inch",DP25&gt;'[2]NonRes - Report'!$G$12),('[2]NonRes - Report'!$G$12-'[2]NonRes - Report'!$G$10),IF(AND($B25="3/4-inch",ABS(DP25)&gt;'[2]NonRes - Report'!$G$12),-('[2]NonRes - Report'!$G$12-'[2]NonRes - Report'!$G$10),IF(AND($B25="1-inch",DP25&gt;'[2]NonRes - Report'!$I$12),('[2]NonRes - Report'!$I$12-'[2]NonRes - Report'!$I$10),IF(AND($B25="1-inch",ABS(DP25)&gt;'[2]NonRes - Report'!$I$12),-('[2]NonRes - Report'!$I$12-'[2]NonRes - Report'!$I$10),IF(AND($B25="1 1/2-inch",DP25&gt;'[2]NonRes - Report'!$J$12),('[2]NonRes - Report'!$J$12-'[2]NonRes - Report'!$J$10),IF(AND($B25="1 1/2-inch",ABS(DP25)&gt;'[2]NonRes - Report'!$J$12),-('[2]NonRes - Report'!$J$12-'[2]NonRes - Report'!$J$10),IF(AND($B25="2-inch",DP25&gt;'[2]NonRes - Report'!$K$12),('[2]NonRes - Report'!$K$12-'[2]NonRes - Report'!$K$10),IF(AND($B25="2-inch",ABS(DP25)&gt;'[2]NonRes - Report'!$K$12),-('[2]NonRes - Report'!$K$12-'[2]NonRes - Report'!$K$10),IF(AND($B25="3-inch",DP25&gt;'[2]NonRes - Report'!$L$12),('[2]NonRes - Report'!$L$12-'[2]NonRes - Report'!$L$10),IF(AND($B25="3-inch",ABS(DP25)&gt;'[2]NonRes - Report'!$L$12),-('[2]NonRes - Report'!$L$12-'[2]NonRes - Report'!$L$10),IF(AND($B25="4-inch",DP25&gt;'[2]NonRes - Report'!$M$12),('[2]NonRes - Report'!$M$12-'[2]NonRes - Report'!$M$10),IF(AND($B25="4-inch",ABS(DP25)&gt;'[2]NonRes - Report'!$M$12),-('[2]NonRes - Report'!$M$12-'[2]NonRes - Report'!$M$10),IF(AND($B25="6-inch",DP25&gt;'[2]NonRes - Report'!$N$12),('[2]NonRes - Report'!$N$12-'[2]NonRes - Report'!$N$10),IF(AND($B25="6-inch",ABS(DP25)&gt;'[2]NonRes - Report'!$N$12),-('[2]NonRes - Report'!$N$12-'[2]NonRes - Report'!$N$10),IF(DP25&lt;0,(+DP25+AJ25),(+DP25-AJ25))))))))))))))))</f>
        <v>0</v>
      </c>
      <c r="BI25" s="38">
        <f>IF(AND($B25="3/4-inch",DQ25&gt;'[2]NonRes - Report'!$G$12),('[2]NonRes - Report'!$G$12-'[2]NonRes - Report'!$G$10),IF(AND($B25="3/4-inch",ABS(DQ25)&gt;'[2]NonRes - Report'!$G$12),-('[2]NonRes - Report'!$G$12-'[2]NonRes - Report'!$G$10),IF(AND($B25="1-inch",DQ25&gt;'[2]NonRes - Report'!$I$12),('[2]NonRes - Report'!$I$12-'[2]NonRes - Report'!$I$10),IF(AND($B25="1-inch",ABS(DQ25)&gt;'[2]NonRes - Report'!$I$12),-('[2]NonRes - Report'!$I$12-'[2]NonRes - Report'!$I$10),IF(AND($B25="1 1/2-inch",DQ25&gt;'[2]NonRes - Report'!$J$12),('[2]NonRes - Report'!$J$12-'[2]NonRes - Report'!$J$10),IF(AND($B25="1 1/2-inch",ABS(DQ25)&gt;'[2]NonRes - Report'!$J$12),-('[2]NonRes - Report'!$J$12-'[2]NonRes - Report'!$J$10),IF(AND($B25="2-inch",DQ25&gt;'[2]NonRes - Report'!$K$12),('[2]NonRes - Report'!$K$12-'[2]NonRes - Report'!$K$10),IF(AND($B25="2-inch",ABS(DQ25)&gt;'[2]NonRes - Report'!$K$12),-('[2]NonRes - Report'!$K$12-'[2]NonRes - Report'!$K$10),IF(AND($B25="3-inch",DQ25&gt;'[2]NonRes - Report'!$L$12),('[2]NonRes - Report'!$L$12-'[2]NonRes - Report'!$L$10),IF(AND($B25="3-inch",ABS(DQ25)&gt;'[2]NonRes - Report'!$L$12),-('[2]NonRes - Report'!$L$12-'[2]NonRes - Report'!$L$10),IF(AND($B25="4-inch",DQ25&gt;'[2]NonRes - Report'!$M$12),('[2]NonRes - Report'!$M$12-'[2]NonRes - Report'!$M$10),IF(AND($B25="4-inch",ABS(DQ25)&gt;'[2]NonRes - Report'!$M$12),-('[2]NonRes - Report'!$M$12-'[2]NonRes - Report'!$M$10),IF(AND($B25="6-inch",DQ25&gt;'[2]NonRes - Report'!$N$12),('[2]NonRes - Report'!$N$12-'[2]NonRes - Report'!$N$10),IF(AND($B25="6-inch",ABS(DQ25)&gt;'[2]NonRes - Report'!$N$12),-('[2]NonRes - Report'!$N$12-'[2]NonRes - Report'!$N$10),IF(DQ25&lt;0,(+DQ25+AK25),(+DQ25-AK25))))))))))))))))</f>
        <v>0</v>
      </c>
      <c r="BJ25" s="38">
        <f>IF(AND($B25="3/4-inch",DR25&gt;'[2]NonRes - Report'!$G$12),('[2]NonRes - Report'!$G$12-'[2]NonRes - Report'!$G$10),IF(AND($B25="3/4-inch",ABS(DR25)&gt;'[2]NonRes - Report'!$G$12),-('[2]NonRes - Report'!$G$12-'[2]NonRes - Report'!$G$10),IF(AND($B25="1-inch",DR25&gt;'[2]NonRes - Report'!$I$12),('[2]NonRes - Report'!$I$12-'[2]NonRes - Report'!$I$10),IF(AND($B25="1-inch",ABS(DR25)&gt;'[2]NonRes - Report'!$I$12),-('[2]NonRes - Report'!$I$12-'[2]NonRes - Report'!$I$10),IF(AND($B25="1 1/2-inch",DR25&gt;'[2]NonRes - Report'!$J$12),('[2]NonRes - Report'!$J$12-'[2]NonRes - Report'!$J$10),IF(AND($B25="1 1/2-inch",ABS(DR25)&gt;'[2]NonRes - Report'!$J$12),-('[2]NonRes - Report'!$J$12-'[2]NonRes - Report'!$J$10),IF(AND($B25="2-inch",DR25&gt;'[2]NonRes - Report'!$K$12),('[2]NonRes - Report'!$K$12-'[2]NonRes - Report'!$K$10),IF(AND($B25="2-inch",ABS(DR25)&gt;'[2]NonRes - Report'!$K$12),-('[2]NonRes - Report'!$K$12-'[2]NonRes - Report'!$K$10),IF(AND($B25="3-inch",DR25&gt;'[2]NonRes - Report'!$L$12),('[2]NonRes - Report'!$L$12-'[2]NonRes - Report'!$L$10),IF(AND($B25="3-inch",ABS(DR25)&gt;'[2]NonRes - Report'!$L$12),-('[2]NonRes - Report'!$L$12-'[2]NonRes - Report'!$L$10),IF(AND($B25="4-inch",DR25&gt;'[2]NonRes - Report'!$M$12),('[2]NonRes - Report'!$M$12-'[2]NonRes - Report'!$M$10),IF(AND($B25="4-inch",ABS(DR25)&gt;'[2]NonRes - Report'!$M$12),-('[2]NonRes - Report'!$M$12-'[2]NonRes - Report'!$M$10),IF(AND($B25="6-inch",DR25&gt;'[2]NonRes - Report'!$N$12),('[2]NonRes - Report'!$N$12-'[2]NonRes - Report'!$N$10),IF(AND($B25="6-inch",ABS(DR25)&gt;'[2]NonRes - Report'!$N$12),-('[2]NonRes - Report'!$N$12-'[2]NonRes - Report'!$N$10),IF(DR25&lt;0,(+DR25+AL25),(+DR25-AL25))))))))))))))))</f>
        <v>0</v>
      </c>
      <c r="BK25" s="38">
        <f>IF(AND($B25="3/4-inch",DS25&gt;'[2]NonRes - Report'!$G$12),('[2]NonRes - Report'!$G$12-'[2]NonRes - Report'!$G$10),IF(AND($B25="3/4-inch",ABS(DS25)&gt;'[2]NonRes - Report'!$G$12),-('[2]NonRes - Report'!$G$12-'[2]NonRes - Report'!$G$10),IF(AND($B25="1-inch",DS25&gt;'[2]NonRes - Report'!$I$12),('[2]NonRes - Report'!$I$12-'[2]NonRes - Report'!$I$10),IF(AND($B25="1-inch",ABS(DS25)&gt;'[2]NonRes - Report'!$I$12),-('[2]NonRes - Report'!$I$12-'[2]NonRes - Report'!$I$10),IF(AND($B25="1 1/2-inch",DS25&gt;'[2]NonRes - Report'!$J$12),('[2]NonRes - Report'!$J$12-'[2]NonRes - Report'!$J$10),IF(AND($B25="1 1/2-inch",ABS(DS25)&gt;'[2]NonRes - Report'!$J$12),-('[2]NonRes - Report'!$J$12-'[2]NonRes - Report'!$J$10),IF(AND($B25="2-inch",DS25&gt;'[2]NonRes - Report'!$K$12),('[2]NonRes - Report'!$K$12-'[2]NonRes - Report'!$K$10),IF(AND($B25="2-inch",ABS(DS25)&gt;'[2]NonRes - Report'!$K$12),-('[2]NonRes - Report'!$K$12-'[2]NonRes - Report'!$K$10),IF(AND($B25="3-inch",DS25&gt;'[2]NonRes - Report'!$L$12),('[2]NonRes - Report'!$L$12-'[2]NonRes - Report'!$L$10),IF(AND($B25="3-inch",ABS(DS25)&gt;'[2]NonRes - Report'!$L$12),-('[2]NonRes - Report'!$L$12-'[2]NonRes - Report'!$L$10),IF(AND($B25="4-inch",DS25&gt;'[2]NonRes - Report'!$M$12),('[2]NonRes - Report'!$M$12-'[2]NonRes - Report'!$M$10),IF(AND($B25="4-inch",ABS(DS25)&gt;'[2]NonRes - Report'!$M$12),-('[2]NonRes - Report'!$M$12-'[2]NonRes - Report'!$M$10),IF(AND($B25="6-inch",DS25&gt;'[2]NonRes - Report'!$N$12),('[2]NonRes - Report'!$N$12-'[2]NonRes - Report'!$N$10),IF(AND($B25="6-inch",ABS(DS25)&gt;'[2]NonRes - Report'!$N$12),-('[2]NonRes - Report'!$N$12-'[2]NonRes - Report'!$N$10),IF(DS25&lt;0,(+DS25+AM25),(+DS25-AM25))))))))))))))))</f>
        <v>0</v>
      </c>
      <c r="BL25" s="38">
        <f>IF(AND($B25="3/4-inch",DT25&gt;'[2]NonRes - Report'!$G$12),('[2]NonRes - Report'!$G$12-'[2]NonRes - Report'!$G$10),IF(AND($B25="3/4-inch",ABS(DT25)&gt;'[2]NonRes - Report'!$G$12),-('[2]NonRes - Report'!$G$12-'[2]NonRes - Report'!$G$10),IF(AND($B25="1-inch",DT25&gt;'[2]NonRes - Report'!$I$12),('[2]NonRes - Report'!$I$12-'[2]NonRes - Report'!$I$10),IF(AND($B25="1-inch",ABS(DT25)&gt;'[2]NonRes - Report'!$I$12),-('[2]NonRes - Report'!$I$12-'[2]NonRes - Report'!$I$10),IF(AND($B25="1 1/2-inch",DT25&gt;'[2]NonRes - Report'!$J$12),('[2]NonRes - Report'!$J$12-'[2]NonRes - Report'!$J$10),IF(AND($B25="1 1/2-inch",ABS(DT25)&gt;'[2]NonRes - Report'!$J$12),-('[2]NonRes - Report'!$J$12-'[2]NonRes - Report'!$J$10),IF(AND($B25="2-inch",DT25&gt;'[2]NonRes - Report'!$K$12),('[2]NonRes - Report'!$K$12-'[2]NonRes - Report'!$K$10),IF(AND($B25="2-inch",ABS(DT25)&gt;'[2]NonRes - Report'!$K$12),-('[2]NonRes - Report'!$K$12-'[2]NonRes - Report'!$K$10),IF(AND($B25="3-inch",DT25&gt;'[2]NonRes - Report'!$L$12),('[2]NonRes - Report'!$L$12-'[2]NonRes - Report'!$L$10),IF(AND($B25="3-inch",ABS(DT25)&gt;'[2]NonRes - Report'!$L$12),-('[2]NonRes - Report'!$L$12-'[2]NonRes - Report'!$L$10),IF(AND($B25="4-inch",DT25&gt;'[2]NonRes - Report'!$M$12),('[2]NonRes - Report'!$M$12-'[2]NonRes - Report'!$M$10),IF(AND($B25="4-inch",ABS(DT25)&gt;'[2]NonRes - Report'!$M$12),-('[2]NonRes - Report'!$M$12-'[2]NonRes - Report'!$M$10),IF(AND($B25="6-inch",DT25&gt;'[2]NonRes - Report'!$N$12),('[2]NonRes - Report'!$N$12-'[2]NonRes - Report'!$N$10),IF(AND($B25="6-inch",ABS(DT25)&gt;'[2]NonRes - Report'!$N$12),-('[2]NonRes - Report'!$N$12-'[2]NonRes - Report'!$N$10),IF(DT25&lt;0,(+DT25+AN25),(+DT25-AN25))))))))))))))))</f>
        <v>0</v>
      </c>
      <c r="BM25" s="39">
        <f>IF(AND($B25="3/4-inch",DU25&gt;'[2]NonRes - Report'!$G$12),('[2]NonRes - Report'!$G$12-'[2]NonRes - Report'!$G$10),IF(AND($B25="3/4-inch",ABS(DU25)&gt;'[2]NonRes - Report'!$G$12),-('[2]NonRes - Report'!$G$12-'[2]NonRes - Report'!$G$10),IF(AND($B25="1-inch",DU25&gt;'[2]NonRes - Report'!$I$12),('[2]NonRes - Report'!$I$12-'[2]NonRes - Report'!$I$10),IF(AND($B25="1-inch",ABS(DU25)&gt;'[2]NonRes - Report'!$I$12),-('[2]NonRes - Report'!$I$12-'[2]NonRes - Report'!$I$10),IF(AND($B25="1 1/2-inch",DU25&gt;'[2]NonRes - Report'!$J$12),('[2]NonRes - Report'!$J$12-'[2]NonRes - Report'!$J$10),IF(AND($B25="1 1/2-inch",ABS(DU25)&gt;'[2]NonRes - Report'!$J$12),-('[2]NonRes - Report'!$J$12-'[2]NonRes - Report'!$J$10),IF(AND($B25="2-inch",DU25&gt;'[2]NonRes - Report'!$K$12),('[2]NonRes - Report'!$K$12-'[2]NonRes - Report'!$K$10),IF(AND($B25="2-inch",ABS(DU25)&gt;'[2]NonRes - Report'!$K$12),-('[2]NonRes - Report'!$K$12-'[2]NonRes - Report'!$K$10),IF(AND($B25="3-inch",DU25&gt;'[2]NonRes - Report'!$L$12),('[2]NonRes - Report'!$L$12-'[2]NonRes - Report'!$L$10),IF(AND($B25="3-inch",ABS(DU25)&gt;'[2]NonRes - Report'!$L$12),-('[2]NonRes - Report'!$L$12-'[2]NonRes - Report'!$L$10),IF(AND($B25="4-inch",DU25&gt;'[2]NonRes - Report'!$M$12),('[2]NonRes - Report'!$M$12-'[2]NonRes - Report'!$M$10),IF(AND($B25="4-inch",ABS(DU25)&gt;'[2]NonRes - Report'!$M$12),-('[2]NonRes - Report'!$M$12-'[2]NonRes - Report'!$M$10),IF(AND($B25="6-inch",DU25&gt;'[2]NonRes - Report'!$N$12),('[2]NonRes - Report'!$N$12-'[2]NonRes - Report'!$N$10),IF(AND($B25="6-inch",ABS(DU25)&gt;'[2]NonRes - Report'!$N$12),-('[2]NonRes - Report'!$N$12-'[2]NonRes - Report'!$N$10),IF(DU25&lt;0,(+DU25+AO25),(+DU25-AO25))))))))))))))))</f>
        <v>0</v>
      </c>
      <c r="BN25" s="40">
        <f>IF(AND($B25="3/4-inch",DJ25&gt;'[2]NonRes - Report'!$G$12),(('[2]NonRes - Report'!$G$12-'[2]NonRes - Report'!$G$10)/'[2]NonRes - Report'!$I$22*'[2]NonRes - Report'!$E$12),IF(AND($B25="1-inch",DJ25&gt;'[2]NonRes - Report'!$I$12),(('[2]NonRes - Report'!$I$12-'[2]NonRes - Report'!$I$10)/'[2]NonRes - Report'!$I$22*'[2]NonRes - Report'!$E$12),IF(AND($B25="1 1/2-inch",DJ25&gt;'[2]NonRes - Report'!$J$12),(('[2]NonRes - Report'!$J$12-'[2]NonRes - Report'!$J$10)/'[2]NonRes - Report'!$I$22*'[2]NonRes - Report'!$E$12),IF(AND($B25="2-inch",DJ25&gt;'[2]NonRes - Report'!$K$12),(('[2]NonRes - Report'!$K$12-'[2]NonRes - Report'!$K$10)/'[2]NonRes - Report'!$I$22*'[2]NonRes - Report'!$E$12),IF(AND($B25="3-inch",DJ25&gt;'[2]NonRes - Report'!$L$12),(('[2]NonRes - Report'!$L$12-'[2]NonRes - Report'!$L$10)/'[2]NonRes - Report'!$I$22*'[2]NonRes - Report'!$E$12),IF(AND($B25="4-inch",DJ25&gt;'[2]NonRes - Report'!$M$12),(('[2]NonRes - Report'!$M$12-'[2]NonRes - Report'!$M$10)/'[2]NonRes - Report'!$I$22*'[2]NonRes - Report'!$E$12),IF(AND($B25="6-inch",DJ25&gt;'[2]NonRes - Report'!$N$12),(('[2]NonRes - Report'!$N$12-'[2]NonRes - Report'!$N$10)/'[2]NonRes - Report'!$I$22*'[2]NonRes - Report'!$E$12),BB25/'[2]NonRes - Report'!$I$22*'[2]NonRes - Report'!$E$12)))))))</f>
        <v>0</v>
      </c>
      <c r="BO25" s="40">
        <f>IF(AND($B25="3/4-inch",DK25&gt;'[2]NonRes - Report'!$G$12),(('[2]NonRes - Report'!$G$12-'[2]NonRes - Report'!$G$10)/'[2]NonRes - Report'!$I$22*'[2]NonRes - Report'!$E$12),IF(AND($B25="1-inch",DK25&gt;'[2]NonRes - Report'!$I$12),(('[2]NonRes - Report'!$I$12-'[2]NonRes - Report'!$I$10)/'[2]NonRes - Report'!$I$22*'[2]NonRes - Report'!$E$12),IF(AND($B25="1 1/2-inch",DK25&gt;'[2]NonRes - Report'!$J$12),(('[2]NonRes - Report'!$J$12-'[2]NonRes - Report'!$J$10)/'[2]NonRes - Report'!$I$22*'[2]NonRes - Report'!$E$12),IF(AND($B25="2-inch",DK25&gt;'[2]NonRes - Report'!$K$12),(('[2]NonRes - Report'!$K$12-'[2]NonRes - Report'!$K$10)/'[2]NonRes - Report'!$I$22*'[2]NonRes - Report'!$E$12),IF(AND($B25="3-inch",DK25&gt;'[2]NonRes - Report'!$L$12),(('[2]NonRes - Report'!$L$12-'[2]NonRes - Report'!$L$10)/'[2]NonRes - Report'!$I$22*'[2]NonRes - Report'!$E$12),IF(AND($B25="4-inch",DK25&gt;'[2]NonRes - Report'!$M$12),(('[2]NonRes - Report'!$M$12-'[2]NonRes - Report'!$M$10)/'[2]NonRes - Report'!$I$22*'[2]NonRes - Report'!$E$12),IF(AND($B25="6-inch",DK25&gt;'[2]NonRes - Report'!$N$12),(('[2]NonRes - Report'!$N$12-'[2]NonRes - Report'!$N$10)/'[2]NonRes - Report'!$I$22*'[2]NonRes - Report'!$E$12),BC25/'[2]NonRes - Report'!$I$22*'[2]NonRes - Report'!$E$12)))))))</f>
        <v>0</v>
      </c>
      <c r="BP25" s="40">
        <f>IF(AND($B25="3/4-inch",DL25&gt;'[2]NonRes - Report'!$G$12),(('[2]NonRes - Report'!$G$12-'[2]NonRes - Report'!$G$10)/'[2]NonRes - Report'!$I$22*'[2]NonRes - Report'!$E$12),IF(AND($B25="1-inch",DL25&gt;'[2]NonRes - Report'!$I$12),(('[2]NonRes - Report'!$I$12-'[2]NonRes - Report'!$I$10)/'[2]NonRes - Report'!$I$22*'[2]NonRes - Report'!$E$12),IF(AND($B25="1 1/2-inch",DL25&gt;'[2]NonRes - Report'!$J$12),(('[2]NonRes - Report'!$J$12-'[2]NonRes - Report'!$J$10)/'[2]NonRes - Report'!$I$22*'[2]NonRes - Report'!$E$12),IF(AND($B25="2-inch",DL25&gt;'[2]NonRes - Report'!$K$12),(('[2]NonRes - Report'!$K$12-'[2]NonRes - Report'!$K$10)/'[2]NonRes - Report'!$I$22*'[2]NonRes - Report'!$E$12),IF(AND($B25="3-inch",DL25&gt;'[2]NonRes - Report'!$L$12),(('[2]NonRes - Report'!$L$12-'[2]NonRes - Report'!$L$10)/'[2]NonRes - Report'!$I$22*'[2]NonRes - Report'!$E$12),IF(AND($B25="4-inch",DL25&gt;'[2]NonRes - Report'!$M$12),(('[2]NonRes - Report'!$M$12-'[2]NonRes - Report'!$M$10)/'[2]NonRes - Report'!$I$22*'[2]NonRes - Report'!$E$12),IF(AND($B25="6-inch",DL25&gt;'[2]NonRes - Report'!$N$12),(('[2]NonRes - Report'!$N$12-'[2]NonRes - Report'!$N$10)/'[2]NonRes - Report'!$I$22*'[2]NonRes - Report'!$E$12),BD25/'[2]NonRes - Report'!$I$22*'[2]NonRes - Report'!$E$12)))))))</f>
        <v>0</v>
      </c>
      <c r="BQ25" s="40">
        <f>IF(AND($B25="3/4-inch",DM25&gt;'[2]NonRes - Report'!$G$12),(('[2]NonRes - Report'!$G$12-'[2]NonRes - Report'!$G$10)/'[2]NonRes - Report'!$I$22*'[2]NonRes - Report'!$E$12),IF(AND($B25="1-inch",DM25&gt;'[2]NonRes - Report'!$I$12),(('[2]NonRes - Report'!$I$12-'[2]NonRes - Report'!$I$10)/'[2]NonRes - Report'!$I$22*'[2]NonRes - Report'!$E$12),IF(AND($B25="1 1/2-inch",DM25&gt;'[2]NonRes - Report'!$J$12),(('[2]NonRes - Report'!$J$12-'[2]NonRes - Report'!$J$10)/'[2]NonRes - Report'!$I$22*'[2]NonRes - Report'!$E$12),IF(AND($B25="2-inch",DM25&gt;'[2]NonRes - Report'!$K$12),(('[2]NonRes - Report'!$K$12-'[2]NonRes - Report'!$K$10)/'[2]NonRes - Report'!$I$22*'[2]NonRes - Report'!$E$12),IF(AND($B25="3-inch",DM25&gt;'[2]NonRes - Report'!$L$12),(('[2]NonRes - Report'!$L$12-'[2]NonRes - Report'!$L$10)/'[2]NonRes - Report'!$I$22*'[2]NonRes - Report'!$E$12),IF(AND($B25="4-inch",DM25&gt;'[2]NonRes - Report'!$M$12),(('[2]NonRes - Report'!$M$12-'[2]NonRes - Report'!$M$10)/'[2]NonRes - Report'!$I$22*'[2]NonRes - Report'!$E$12),IF(AND($B25="6-inch",DM25&gt;'[2]NonRes - Report'!$N$12),(('[2]NonRes - Report'!$N$12-'[2]NonRes - Report'!$N$10)/'[2]NonRes - Report'!$I$22*'[2]NonRes - Report'!$E$12),BE25/'[2]NonRes - Report'!$I$22*'[2]NonRes - Report'!$E$12)))))))</f>
        <v>0</v>
      </c>
      <c r="BR25" s="40">
        <f>IF(AND($B25="3/4-inch",DN25&gt;'[2]NonRes - Report'!$G$12),(('[2]NonRes - Report'!$G$12-'[2]NonRes - Report'!$G$10)/'[2]NonRes - Report'!$I$22*'[2]NonRes - Report'!$E$12),IF(AND($B25="1-inch",DN25&gt;'[2]NonRes - Report'!$I$12),(('[2]NonRes - Report'!$I$12-'[2]NonRes - Report'!$I$10)/'[2]NonRes - Report'!$I$22*'[2]NonRes - Report'!$E$12),IF(AND($B25="1 1/2-inch",DN25&gt;'[2]NonRes - Report'!$J$12),(('[2]NonRes - Report'!$J$12-'[2]NonRes - Report'!$J$10)/'[2]NonRes - Report'!$I$22*'[2]NonRes - Report'!$E$12),IF(AND($B25="2-inch",DN25&gt;'[2]NonRes - Report'!$K$12),(('[2]NonRes - Report'!$K$12-'[2]NonRes - Report'!$K$10)/'[2]NonRes - Report'!$I$22*'[2]NonRes - Report'!$E$12),IF(AND($B25="3-inch",DN25&gt;'[2]NonRes - Report'!$L$12),(('[2]NonRes - Report'!$L$12-'[2]NonRes - Report'!$L$10)/'[2]NonRes - Report'!$I$22*'[2]NonRes - Report'!$E$12),IF(AND($B25="4-inch",DN25&gt;'[2]NonRes - Report'!$M$12),(('[2]NonRes - Report'!$M$12-'[2]NonRes - Report'!$M$10)/'[2]NonRes - Report'!$I$22*'[2]NonRes - Report'!$E$12),IF(AND($B25="6-inch",DN25&gt;'[2]NonRes - Report'!$N$12),(('[2]NonRes - Report'!$N$12-'[2]NonRes - Report'!$N$10)/'[2]NonRes - Report'!$I$22*'[2]NonRes - Report'!$E$12),BF25/'[2]NonRes - Report'!$I$22*'[2]NonRes - Report'!$E$12)))))))</f>
        <v>0</v>
      </c>
      <c r="BS25" s="40">
        <f>IF(AND($B25="3/4-inch",DO25&gt;'[2]NonRes - Report'!$G$12),(('[2]NonRes - Report'!$G$12-'[2]NonRes - Report'!$G$10)/'[2]NonRes - Report'!$I$22*'[2]NonRes - Report'!$E$12),IF(AND($B25="1-inch",DO25&gt;'[2]NonRes - Report'!$I$12),(('[2]NonRes - Report'!$I$12-'[2]NonRes - Report'!$I$10)/'[2]NonRes - Report'!$I$22*'[2]NonRes - Report'!$E$12),IF(AND($B25="1 1/2-inch",DO25&gt;'[2]NonRes - Report'!$J$12),(('[2]NonRes - Report'!$J$12-'[2]NonRes - Report'!$J$10)/'[2]NonRes - Report'!$I$22*'[2]NonRes - Report'!$E$12),IF(AND($B25="2-inch",DO25&gt;'[2]NonRes - Report'!$K$12),(('[2]NonRes - Report'!$K$12-'[2]NonRes - Report'!$K$10)/'[2]NonRes - Report'!$I$22*'[2]NonRes - Report'!$E$12),IF(AND($B25="3-inch",DO25&gt;'[2]NonRes - Report'!$L$12),(('[2]NonRes - Report'!$L$12-'[2]NonRes - Report'!$L$10)/'[2]NonRes - Report'!$I$22*'[2]NonRes - Report'!$E$12),IF(AND($B25="4-inch",DO25&gt;'[2]NonRes - Report'!$M$12),(('[2]NonRes - Report'!$M$12-'[2]NonRes - Report'!$M$10)/'[2]NonRes - Report'!$I$22*'[2]NonRes - Report'!$E$12),IF(AND($B25="6-inch",DO25&gt;'[2]NonRes - Report'!$N$12),(('[2]NonRes - Report'!$N$12-'[2]NonRes - Report'!$N$10)/'[2]NonRes - Report'!$I$22*'[2]NonRes - Report'!$E$12),BG25/'[2]NonRes - Report'!$I$22*'[2]NonRes - Report'!$E$12)))))))</f>
        <v>0</v>
      </c>
      <c r="BT25" s="40">
        <f>IF(AND($B25="3/4-inch",DP25&gt;'[2]NonRes - Report'!$G$12),(('[2]NonRes - Report'!$G$12-'[2]NonRes - Report'!$G$10)/'[2]NonRes - Report'!$I$22*'[2]NonRes - Report'!$E$12),IF(AND($B25="1-inch",DP25&gt;'[2]NonRes - Report'!$I$12),(('[2]NonRes - Report'!$I$12-'[2]NonRes - Report'!$I$10)/'[2]NonRes - Report'!$I$22*'[2]NonRes - Report'!$E$12),IF(AND($B25="1 1/2-inch",DP25&gt;'[2]NonRes - Report'!$J$12),(('[2]NonRes - Report'!$J$12-'[2]NonRes - Report'!$J$10)/'[2]NonRes - Report'!$I$22*'[2]NonRes - Report'!$E$12),IF(AND($B25="2-inch",DP25&gt;'[2]NonRes - Report'!$K$12),(('[2]NonRes - Report'!$K$12-'[2]NonRes - Report'!$K$10)/'[2]NonRes - Report'!$I$22*'[2]NonRes - Report'!$E$12),IF(AND($B25="3-inch",DP25&gt;'[2]NonRes - Report'!$L$12),(('[2]NonRes - Report'!$L$12-'[2]NonRes - Report'!$L$10)/'[2]NonRes - Report'!$I$22*'[2]NonRes - Report'!$E$12),IF(AND($B25="4-inch",DP25&gt;'[2]NonRes - Report'!$M$12),(('[2]NonRes - Report'!$M$12-'[2]NonRes - Report'!$M$10)/'[2]NonRes - Report'!$I$22*'[2]NonRes - Report'!$E$12),IF(AND($B25="6-inch",DP25&gt;'[2]NonRes - Report'!$N$12),(('[2]NonRes - Report'!$N$12-'[2]NonRes - Report'!$N$10)/'[2]NonRes - Report'!$I$22*'[2]NonRes - Report'!$E$12),BH25/'[2]NonRes - Report'!$I$22*'[2]NonRes - Report'!$E$12)))))))</f>
        <v>0</v>
      </c>
      <c r="BU25" s="40">
        <f>IF(AND($B25="3/4-inch",DQ25&gt;'[2]NonRes - Report'!$G$12),(('[2]NonRes - Report'!$G$12-'[2]NonRes - Report'!$G$10)/'[2]NonRes - Report'!$I$22*'[2]NonRes - Report'!$E$12),IF(AND($B25="1-inch",DQ25&gt;'[2]NonRes - Report'!$I$12),(('[2]NonRes - Report'!$I$12-'[2]NonRes - Report'!$I$10)/'[2]NonRes - Report'!$I$22*'[2]NonRes - Report'!$E$12),IF(AND($B25="1 1/2-inch",DQ25&gt;'[2]NonRes - Report'!$J$12),(('[2]NonRes - Report'!$J$12-'[2]NonRes - Report'!$J$10)/'[2]NonRes - Report'!$I$22*'[2]NonRes - Report'!$E$12),IF(AND($B25="2-inch",DQ25&gt;'[2]NonRes - Report'!$K$12),(('[2]NonRes - Report'!$K$12-'[2]NonRes - Report'!$K$10)/'[2]NonRes - Report'!$I$22*'[2]NonRes - Report'!$E$12),IF(AND($B25="3-inch",DQ25&gt;'[2]NonRes - Report'!$L$12),(('[2]NonRes - Report'!$L$12-'[2]NonRes - Report'!$L$10)/'[2]NonRes - Report'!$I$22*'[2]NonRes - Report'!$E$12),IF(AND($B25="4-inch",DQ25&gt;'[2]NonRes - Report'!$M$12),(('[2]NonRes - Report'!$M$12-'[2]NonRes - Report'!$M$10)/'[2]NonRes - Report'!$I$22*'[2]NonRes - Report'!$E$12),IF(AND($B25="6-inch",DQ25&gt;'[2]NonRes - Report'!$N$12),(('[2]NonRes - Report'!$N$12-'[2]NonRes - Report'!$N$10)/'[2]NonRes - Report'!$I$22*'[2]NonRes - Report'!$E$12),BI25/'[2]NonRes - Report'!$I$22*'[2]NonRes - Report'!$E$12)))))))</f>
        <v>0</v>
      </c>
      <c r="BV25" s="40">
        <f>IF(AND($B25="3/4-inch",DR25&gt;'[2]NonRes - Report'!$G$12),(('[2]NonRes - Report'!$G$12-'[2]NonRes - Report'!$G$10)/'[2]NonRes - Report'!$I$22*'[2]NonRes - Report'!$E$12),IF(AND($B25="1-inch",DR25&gt;'[2]NonRes - Report'!$I$12),(('[2]NonRes - Report'!$I$12-'[2]NonRes - Report'!$I$10)/'[2]NonRes - Report'!$I$22*'[2]NonRes - Report'!$E$12),IF(AND($B25="1 1/2-inch",DR25&gt;'[2]NonRes - Report'!$J$12),(('[2]NonRes - Report'!$J$12-'[2]NonRes - Report'!$J$10)/'[2]NonRes - Report'!$I$22*'[2]NonRes - Report'!$E$12),IF(AND($B25="2-inch",DR25&gt;'[2]NonRes - Report'!$K$12),(('[2]NonRes - Report'!$K$12-'[2]NonRes - Report'!$K$10)/'[2]NonRes - Report'!$I$22*'[2]NonRes - Report'!$E$12),IF(AND($B25="3-inch",DR25&gt;'[2]NonRes - Report'!$L$12),(('[2]NonRes - Report'!$L$12-'[2]NonRes - Report'!$L$10)/'[2]NonRes - Report'!$I$22*'[2]NonRes - Report'!$E$12),IF(AND($B25="4-inch",DR25&gt;'[2]NonRes - Report'!$M$12),(('[2]NonRes - Report'!$M$12-'[2]NonRes - Report'!$M$10)/'[2]NonRes - Report'!$I$22*'[2]NonRes - Report'!$E$12),IF(AND($B25="6-inch",DR25&gt;'[2]NonRes - Report'!$N$12),(('[2]NonRes - Report'!$N$12-'[2]NonRes - Report'!$N$10)/'[2]NonRes - Report'!$I$22*'[2]NonRes - Report'!$E$12),BJ25/'[2]NonRes - Report'!$I$22*'[2]NonRes - Report'!$E$12)))))))</f>
        <v>0</v>
      </c>
      <c r="BW25" s="40">
        <f>IF(AND($B25="3/4-inch",DS25&gt;'[2]NonRes - Report'!$G$12),(('[2]NonRes - Report'!$G$12-'[2]NonRes - Report'!$G$10)/'[2]NonRes - Report'!$I$22*'[2]NonRes - Report'!$E$12),IF(AND($B25="1-inch",DS25&gt;'[2]NonRes - Report'!$I$12),(('[2]NonRes - Report'!$I$12-'[2]NonRes - Report'!$I$10)/'[2]NonRes - Report'!$I$22*'[2]NonRes - Report'!$E$12),IF(AND($B25="1 1/2-inch",DS25&gt;'[2]NonRes - Report'!$J$12),(('[2]NonRes - Report'!$J$12-'[2]NonRes - Report'!$J$10)/'[2]NonRes - Report'!$I$22*'[2]NonRes - Report'!$E$12),IF(AND($B25="2-inch",DS25&gt;'[2]NonRes - Report'!$K$12),(('[2]NonRes - Report'!$K$12-'[2]NonRes - Report'!$K$10)/'[2]NonRes - Report'!$I$22*'[2]NonRes - Report'!$E$12),IF(AND($B25="3-inch",DS25&gt;'[2]NonRes - Report'!$L$12),(('[2]NonRes - Report'!$L$12-'[2]NonRes - Report'!$L$10)/'[2]NonRes - Report'!$I$22*'[2]NonRes - Report'!$E$12),IF(AND($B25="4-inch",DS25&gt;'[2]NonRes - Report'!$M$12),(('[2]NonRes - Report'!$M$12-'[2]NonRes - Report'!$M$10)/'[2]NonRes - Report'!$I$22*'[2]NonRes - Report'!$E$12),IF(AND($B25="6-inch",DS25&gt;'[2]NonRes - Report'!$N$12),(('[2]NonRes - Report'!$N$12-'[2]NonRes - Report'!$N$10)/'[2]NonRes - Report'!$I$22*'[2]NonRes - Report'!$E$12),BK25/'[2]NonRes - Report'!$I$22*'[2]NonRes - Report'!$E$12)))))))</f>
        <v>0</v>
      </c>
      <c r="BX25" s="40">
        <f>IF(AND($B25="3/4-inch",DT25&gt;'[2]NonRes - Report'!$G$12),(('[2]NonRes - Report'!$G$12-'[2]NonRes - Report'!$G$10)/'[2]NonRes - Report'!$I$22*'[2]NonRes - Report'!$E$12),IF(AND($B25="1-inch",DT25&gt;'[2]NonRes - Report'!$I$12),(('[2]NonRes - Report'!$I$12-'[2]NonRes - Report'!$I$10)/'[2]NonRes - Report'!$I$22*'[2]NonRes - Report'!$E$12),IF(AND($B25="1 1/2-inch",DT25&gt;'[2]NonRes - Report'!$J$12),(('[2]NonRes - Report'!$J$12-'[2]NonRes - Report'!$J$10)/'[2]NonRes - Report'!$I$22*'[2]NonRes - Report'!$E$12),IF(AND($B25="2-inch",DT25&gt;'[2]NonRes - Report'!$K$12),(('[2]NonRes - Report'!$K$12-'[2]NonRes - Report'!$K$10)/'[2]NonRes - Report'!$I$22*'[2]NonRes - Report'!$E$12),IF(AND($B25="3-inch",DT25&gt;'[2]NonRes - Report'!$L$12),(('[2]NonRes - Report'!$L$12-'[2]NonRes - Report'!$L$10)/'[2]NonRes - Report'!$I$22*'[2]NonRes - Report'!$E$12),IF(AND($B25="4-inch",DT25&gt;'[2]NonRes - Report'!$M$12),(('[2]NonRes - Report'!$M$12-'[2]NonRes - Report'!$M$10)/'[2]NonRes - Report'!$I$22*'[2]NonRes - Report'!$E$12),IF(AND($B25="6-inch",DT25&gt;'[2]NonRes - Report'!$N$12),(('[2]NonRes - Report'!$N$12-'[2]NonRes - Report'!$N$10)/'[2]NonRes - Report'!$I$22*'[2]NonRes - Report'!$E$12),BL25/'[2]NonRes - Report'!$I$22*'[2]NonRes - Report'!$E$12)))))))</f>
        <v>0</v>
      </c>
      <c r="BY25" s="41">
        <f>IF(AND($B25="3/4-inch",DU25&gt;'[2]NonRes - Report'!$G$12),(('[2]NonRes - Report'!$G$12-'[2]NonRes - Report'!$G$10)/'[2]NonRes - Report'!$I$22*'[2]NonRes - Report'!$E$12),IF(AND($B25="1-inch",DU25&gt;'[2]NonRes - Report'!$I$12),(('[2]NonRes - Report'!$I$12-'[2]NonRes - Report'!$I$10)/'[2]NonRes - Report'!$I$22*'[2]NonRes - Report'!$E$12),IF(AND($B25="1 1/2-inch",DU25&gt;'[2]NonRes - Report'!$J$12),(('[2]NonRes - Report'!$J$12-'[2]NonRes - Report'!$J$10)/'[2]NonRes - Report'!$I$22*'[2]NonRes - Report'!$E$12),IF(AND($B25="2-inch",DU25&gt;'[2]NonRes - Report'!$K$12),(('[2]NonRes - Report'!$K$12-'[2]NonRes - Report'!$K$10)/'[2]NonRes - Report'!$I$22*'[2]NonRes - Report'!$E$12),IF(AND($B25="3-inch",DU25&gt;'[2]NonRes - Report'!$L$12),(('[2]NonRes - Report'!$L$12-'[2]NonRes - Report'!$L$10)/'[2]NonRes - Report'!$I$22*'[2]NonRes - Report'!$E$12),IF(AND($B25="4-inch",DU25&gt;'[2]NonRes - Report'!$M$12),(('[2]NonRes - Report'!$M$12-'[2]NonRes - Report'!$M$10)/'[2]NonRes - Report'!$I$22*'[2]NonRes - Report'!$E$12),IF(AND($B25="6-inch",DU25&gt;'[2]NonRes - Report'!$N$12),(('[2]NonRes - Report'!$N$12-'[2]NonRes - Report'!$N$10)/'[2]NonRes - Report'!$I$22*'[2]NonRes - Report'!$E$12),BM25/'[2]NonRes - Report'!$I$22*'[2]NonRes - Report'!$E$12)))))))</f>
        <v>0</v>
      </c>
      <c r="BZ25" s="38">
        <f>IF(AND($B25="3/4-inch",DJ25&gt;'[2]NonRes - Report'!$G$14),(DJ25-'[2]NonRes - Report'!$G$12),IF(AND($B25="3/4-inch",ABS(DJ25)&gt;'[2]NonRes - Report'!$G$14),(DJ25+'[2]NonRes - Report'!$G$12),IF(AND($B25="1-inch",DJ25&gt;'[2]NonRes - Report'!$I$14),(DJ25-'[2]NonRes - Report'!$I$12),IF(AND($B25="1-inch",ABS(DJ25)&gt;'[2]NonRes - Report'!$I$14),(DJ25+'[2]NonRes - Report'!$I$12),IF(AND($B25="1 1/2-inch",DJ25&gt;'[2]NonRes - Report'!$J$14),(DJ25-'[2]NonRes - Report'!$J$12),IF(AND($B25="1 1/2-inch",ABS(DJ25)&gt;'[2]NonRes - Report'!$J$14),(DJ25+'[2]NonRes - Report'!$J$12),IF(AND($B25="2-inch",DJ25&gt;'[2]NonRes - Report'!$K$14),(DJ25-'[2]NonRes - Report'!$K$12),IF(AND($B25="2-inch",ABS(DJ25)&gt;'[2]NonRes - Report'!$K$14),(DJ25+'[2]NonRes - Report'!$K$12),IF(AND($B25="3-inch",DJ25&gt;'[2]NonRes - Report'!$L$14),(DJ25-'[2]NonRes - Report'!$L$12),IF(AND($B25="3-inch",ABS(DJ25)&gt;'[2]NonRes - Report'!$L$14),(DJ25+'[2]NonRes - Report'!$L$12),IF(AND($B25="4-inch",DJ25&gt;'[2]NonRes - Report'!$M$14),(DJ25-'[2]NonRes - Report'!$M$12),IF(AND($B25="4-inch",ABS(DJ25)&gt;'[2]NonRes - Report'!$M$14),(DJ25+'[2]NonRes - Report'!$M$12),IF(AND($B25="6-inch",DJ25&gt;'[2]NonRes - Report'!$N$14),(DJ25-'[2]NonRes - Report'!$N$12),IF(AND($B25="6-inch",ABS(DJ25)&gt;'[2]NonRes - Report'!$N$14),(DJ25+'[2]NonRes - Report'!$N$12),0))))))))))))))</f>
        <v>0</v>
      </c>
      <c r="CA25" s="38">
        <f>IF(AND($B25="3/4-inch",DK25&gt;'[2]NonRes - Report'!$G$14),(DK25-'[2]NonRes - Report'!$G$12),IF(AND($B25="3/4-inch",ABS(DK25)&gt;'[2]NonRes - Report'!$G$14),(DK25+'[2]NonRes - Report'!$G$12),IF(AND($B25="1-inch",DK25&gt;'[2]NonRes - Report'!$I$14),(DK25-'[2]NonRes - Report'!$I$12),IF(AND($B25="1-inch",ABS(DK25)&gt;'[2]NonRes - Report'!$I$14),(DK25+'[2]NonRes - Report'!$I$12),IF(AND($B25="1 1/2-inch",DK25&gt;'[2]NonRes - Report'!$J$14),(DK25-'[2]NonRes - Report'!$J$12),IF(AND($B25="1 1/2-inch",ABS(DK25)&gt;'[2]NonRes - Report'!$J$14),(DK25+'[2]NonRes - Report'!$J$12),IF(AND($B25="2-inch",DK25&gt;'[2]NonRes - Report'!$K$14),(DK25-'[2]NonRes - Report'!$K$12),IF(AND($B25="2-inch",ABS(DK25)&gt;'[2]NonRes - Report'!$K$14),(DK25+'[2]NonRes - Report'!$K$12),IF(AND($B25="3-inch",DK25&gt;'[2]NonRes - Report'!$L$14),(DK25-'[2]NonRes - Report'!$L$12),IF(AND($B25="3-inch",ABS(DK25)&gt;'[2]NonRes - Report'!$L$14),(DK25+'[2]NonRes - Report'!$L$12),IF(AND($B25="4-inch",DK25&gt;'[2]NonRes - Report'!$M$14),(DK25-'[2]NonRes - Report'!$M$12),IF(AND($B25="4-inch",ABS(DK25)&gt;'[2]NonRes - Report'!$M$14),(DK25+'[2]NonRes - Report'!$M$12),IF(AND($B25="6-inch",DK25&gt;'[2]NonRes - Report'!$N$14),(DK25-'[2]NonRes - Report'!$N$12),IF(AND($B25="6-inch",ABS(DK25)&gt;'[2]NonRes - Report'!$N$14),(DK25+'[2]NonRes - Report'!$N$12),0))))))))))))))</f>
        <v>0</v>
      </c>
      <c r="CB25" s="38">
        <f>IF(AND($B25="3/4-inch",DL25&gt;'[2]NonRes - Report'!$G$14),(DL25-'[2]NonRes - Report'!$G$12),IF(AND($B25="3/4-inch",ABS(DL25)&gt;'[2]NonRes - Report'!$G$14),(DL25+'[2]NonRes - Report'!$G$12),IF(AND($B25="1-inch",DL25&gt;'[2]NonRes - Report'!$I$14),(DL25-'[2]NonRes - Report'!$I$12),IF(AND($B25="1-inch",ABS(DL25)&gt;'[2]NonRes - Report'!$I$14),(DL25+'[2]NonRes - Report'!$I$12),IF(AND($B25="1 1/2-inch",DL25&gt;'[2]NonRes - Report'!$J$14),(DL25-'[2]NonRes - Report'!$J$12),IF(AND($B25="1 1/2-inch",ABS(DL25)&gt;'[2]NonRes - Report'!$J$14),(DL25+'[2]NonRes - Report'!$J$12),IF(AND($B25="2-inch",DL25&gt;'[2]NonRes - Report'!$K$14),(DL25-'[2]NonRes - Report'!$K$12),IF(AND($B25="2-inch",ABS(DL25)&gt;'[2]NonRes - Report'!$K$14),(DL25+'[2]NonRes - Report'!$K$12),IF(AND($B25="3-inch",DL25&gt;'[2]NonRes - Report'!$L$14),(DL25-'[2]NonRes - Report'!$L$12),IF(AND($B25="3-inch",ABS(DL25)&gt;'[2]NonRes - Report'!$L$14),(DL25+'[2]NonRes - Report'!$L$12),IF(AND($B25="4-inch",DL25&gt;'[2]NonRes - Report'!$M$14),(DL25-'[2]NonRes - Report'!$M$12),IF(AND($B25="4-inch",ABS(DL25)&gt;'[2]NonRes - Report'!$M$14),(DL25+'[2]NonRes - Report'!$M$12),IF(AND($B25="6-inch",DL25&gt;'[2]NonRes - Report'!$N$14),(DL25-'[2]NonRes - Report'!$N$12),IF(AND($B25="6-inch",ABS(DL25)&gt;'[2]NonRes - Report'!$N$14),(DL25+'[2]NonRes - Report'!$N$12),0))))))))))))))</f>
        <v>0</v>
      </c>
      <c r="CC25" s="38">
        <f>IF(AND($B25="3/4-inch",DM25&gt;'[2]NonRes - Report'!$G$14),(DM25-'[2]NonRes - Report'!$G$12),IF(AND($B25="3/4-inch",ABS(DM25)&gt;'[2]NonRes - Report'!$G$14),(DM25+'[2]NonRes - Report'!$G$12),IF(AND($B25="1-inch",DM25&gt;'[2]NonRes - Report'!$I$14),(DM25-'[2]NonRes - Report'!$I$12),IF(AND($B25="1-inch",ABS(DM25)&gt;'[2]NonRes - Report'!$I$14),(DM25+'[2]NonRes - Report'!$I$12),IF(AND($B25="1 1/2-inch",DM25&gt;'[2]NonRes - Report'!$J$14),(DM25-'[2]NonRes - Report'!$J$12),IF(AND($B25="1 1/2-inch",ABS(DM25)&gt;'[2]NonRes - Report'!$J$14),(DM25+'[2]NonRes - Report'!$J$12),IF(AND($B25="2-inch",DM25&gt;'[2]NonRes - Report'!$K$14),(DM25-'[2]NonRes - Report'!$K$12),IF(AND($B25="2-inch",ABS(DM25)&gt;'[2]NonRes - Report'!$K$14),(DM25+'[2]NonRes - Report'!$K$12),IF(AND($B25="3-inch",DM25&gt;'[2]NonRes - Report'!$L$14),(DM25-'[2]NonRes - Report'!$L$12),IF(AND($B25="3-inch",ABS(DM25)&gt;'[2]NonRes - Report'!$L$14),(DM25+'[2]NonRes - Report'!$L$12),IF(AND($B25="4-inch",DM25&gt;'[2]NonRes - Report'!$M$14),(DM25-'[2]NonRes - Report'!$M$12),IF(AND($B25="4-inch",ABS(DM25)&gt;'[2]NonRes - Report'!$M$14),(DM25+'[2]NonRes - Report'!$M$12),IF(AND($B25="6-inch",DM25&gt;'[2]NonRes - Report'!$N$14),(DM25-'[2]NonRes - Report'!$N$12),IF(AND($B25="6-inch",ABS(DM25)&gt;'[2]NonRes - Report'!$N$14),(DM25+'[2]NonRes - Report'!$N$12),0))))))))))))))</f>
        <v>0</v>
      </c>
      <c r="CD25" s="38">
        <f>IF(AND($B25="3/4-inch",DN25&gt;'[2]NonRes - Report'!$G$14),(DN25-'[2]NonRes - Report'!$G$12),IF(AND($B25="3/4-inch",ABS(DN25)&gt;'[2]NonRes - Report'!$G$14),(DN25+'[2]NonRes - Report'!$G$12),IF(AND($B25="1-inch",DN25&gt;'[2]NonRes - Report'!$I$14),(DN25-'[2]NonRes - Report'!$I$12),IF(AND($B25="1-inch",ABS(DN25)&gt;'[2]NonRes - Report'!$I$14),(DN25+'[2]NonRes - Report'!$I$12),IF(AND($B25="1 1/2-inch",DN25&gt;'[2]NonRes - Report'!$J$14),(DN25-'[2]NonRes - Report'!$J$12),IF(AND($B25="1 1/2-inch",ABS(DN25)&gt;'[2]NonRes - Report'!$J$14),(DN25+'[2]NonRes - Report'!$J$12),IF(AND($B25="2-inch",DN25&gt;'[2]NonRes - Report'!$K$14),(DN25-'[2]NonRes - Report'!$K$12),IF(AND($B25="2-inch",ABS(DN25)&gt;'[2]NonRes - Report'!$K$14),(DN25+'[2]NonRes - Report'!$K$12),IF(AND($B25="3-inch",DN25&gt;'[2]NonRes - Report'!$L$14),(DN25-'[2]NonRes - Report'!$L$12),IF(AND($B25="3-inch",ABS(DN25)&gt;'[2]NonRes - Report'!$L$14),(DN25+'[2]NonRes - Report'!$L$12),IF(AND($B25="4-inch",DN25&gt;'[2]NonRes - Report'!$M$14),(DN25-'[2]NonRes - Report'!$M$12),IF(AND($B25="4-inch",ABS(DN25)&gt;'[2]NonRes - Report'!$M$14),(DN25+'[2]NonRes - Report'!$M$12),IF(AND($B25="6-inch",DN25&gt;'[2]NonRes - Report'!$N$14),(DN25-'[2]NonRes - Report'!$N$12),IF(AND($B25="6-inch",ABS(DN25)&gt;'[2]NonRes - Report'!$N$14),(DN25+'[2]NonRes - Report'!$N$12),0))))))))))))))</f>
        <v>0</v>
      </c>
      <c r="CE25" s="38">
        <f>IF(AND($B25="3/4-inch",DO25&gt;'[2]NonRes - Report'!$G$14),(DO25-'[2]NonRes - Report'!$G$12),IF(AND($B25="3/4-inch",ABS(DO25)&gt;'[2]NonRes - Report'!$G$14),(DO25+'[2]NonRes - Report'!$G$12),IF(AND($B25="1-inch",DO25&gt;'[2]NonRes - Report'!$I$14),(DO25-'[2]NonRes - Report'!$I$12),IF(AND($B25="1-inch",ABS(DO25)&gt;'[2]NonRes - Report'!$I$14),(DO25+'[2]NonRes - Report'!$I$12),IF(AND($B25="1 1/2-inch",DO25&gt;'[2]NonRes - Report'!$J$14),(DO25-'[2]NonRes - Report'!$J$12),IF(AND($B25="1 1/2-inch",ABS(DO25)&gt;'[2]NonRes - Report'!$J$14),(DO25+'[2]NonRes - Report'!$J$12),IF(AND($B25="2-inch",DO25&gt;'[2]NonRes - Report'!$K$14),(DO25-'[2]NonRes - Report'!$K$12),IF(AND($B25="2-inch",ABS(DO25)&gt;'[2]NonRes - Report'!$K$14),(DO25+'[2]NonRes - Report'!$K$12),IF(AND($B25="3-inch",DO25&gt;'[2]NonRes - Report'!$L$14),(DO25-'[2]NonRes - Report'!$L$12),IF(AND($B25="3-inch",ABS(DO25)&gt;'[2]NonRes - Report'!$L$14),(DO25+'[2]NonRes - Report'!$L$12),IF(AND($B25="4-inch",DO25&gt;'[2]NonRes - Report'!$M$14),(DO25-'[2]NonRes - Report'!$M$12),IF(AND($B25="4-inch",ABS(DO25)&gt;'[2]NonRes - Report'!$M$14),(DO25+'[2]NonRes - Report'!$M$12),IF(AND($B25="6-inch",DO25&gt;'[2]NonRes - Report'!$N$14),(DO25-'[2]NonRes - Report'!$N$12),IF(AND($B25="6-inch",ABS(DO25)&gt;'[2]NonRes - Report'!$N$14),(DO25+'[2]NonRes - Report'!$N$12),0))))))))))))))</f>
        <v>0</v>
      </c>
      <c r="CF25" s="38">
        <f>IF(AND($B25="3/4-inch",DP25&gt;'[2]NonRes - Report'!$G$14),(DP25-'[2]NonRes - Report'!$G$12),IF(AND($B25="3/4-inch",ABS(DP25)&gt;'[2]NonRes - Report'!$G$14),(DP25+'[2]NonRes - Report'!$G$12),IF(AND($B25="1-inch",DP25&gt;'[2]NonRes - Report'!$I$14),(DP25-'[2]NonRes - Report'!$I$12),IF(AND($B25="1-inch",ABS(DP25)&gt;'[2]NonRes - Report'!$I$14),(DP25+'[2]NonRes - Report'!$I$12),IF(AND($B25="1 1/2-inch",DP25&gt;'[2]NonRes - Report'!$J$14),(DP25-'[2]NonRes - Report'!$J$12),IF(AND($B25="1 1/2-inch",ABS(DP25)&gt;'[2]NonRes - Report'!$J$14),(DP25+'[2]NonRes - Report'!$J$12),IF(AND($B25="2-inch",DP25&gt;'[2]NonRes - Report'!$K$14),(DP25-'[2]NonRes - Report'!$K$12),IF(AND($B25="2-inch",ABS(DP25)&gt;'[2]NonRes - Report'!$K$14),(DP25+'[2]NonRes - Report'!$K$12),IF(AND($B25="3-inch",DP25&gt;'[2]NonRes - Report'!$L$14),(DP25-'[2]NonRes - Report'!$L$12),IF(AND($B25="3-inch",ABS(DP25)&gt;'[2]NonRes - Report'!$L$14),(DP25+'[2]NonRes - Report'!$L$12),IF(AND($B25="4-inch",DP25&gt;'[2]NonRes - Report'!$M$14),(DP25-'[2]NonRes - Report'!$M$12),IF(AND($B25="4-inch",ABS(DP25)&gt;'[2]NonRes - Report'!$M$14),(DP25+'[2]NonRes - Report'!$M$12),IF(AND($B25="6-inch",DP25&gt;'[2]NonRes - Report'!$N$14),(DP25-'[2]NonRes - Report'!$N$12),IF(AND($B25="6-inch",ABS(DP25)&gt;'[2]NonRes - Report'!$N$14),(DP25+'[2]NonRes - Report'!$N$12),0))))))))))))))</f>
        <v>0</v>
      </c>
      <c r="CG25" s="38">
        <f>IF(AND($B25="3/4-inch",DQ25&gt;'[2]NonRes - Report'!$G$14),(DQ25-'[2]NonRes - Report'!$G$12),IF(AND($B25="3/4-inch",ABS(DQ25)&gt;'[2]NonRes - Report'!$G$14),(DQ25+'[2]NonRes - Report'!$G$12),IF(AND($B25="1-inch",DQ25&gt;'[2]NonRes - Report'!$I$14),(DQ25-'[2]NonRes - Report'!$I$12),IF(AND($B25="1-inch",ABS(DQ25)&gt;'[2]NonRes - Report'!$I$14),(DQ25+'[2]NonRes - Report'!$I$12),IF(AND($B25="1 1/2-inch",DQ25&gt;'[2]NonRes - Report'!$J$14),(DQ25-'[2]NonRes - Report'!$J$12),IF(AND($B25="1 1/2-inch",ABS(DQ25)&gt;'[2]NonRes - Report'!$J$14),(DQ25+'[2]NonRes - Report'!$J$12),IF(AND($B25="2-inch",DQ25&gt;'[2]NonRes - Report'!$K$14),(DQ25-'[2]NonRes - Report'!$K$12),IF(AND($B25="2-inch",ABS(DQ25)&gt;'[2]NonRes - Report'!$K$14),(DQ25+'[2]NonRes - Report'!$K$12),IF(AND($B25="3-inch",DQ25&gt;'[2]NonRes - Report'!$L$14),(DQ25-'[2]NonRes - Report'!$L$12),IF(AND($B25="3-inch",ABS(DQ25)&gt;'[2]NonRes - Report'!$L$14),(DQ25+'[2]NonRes - Report'!$L$12),IF(AND($B25="4-inch",DQ25&gt;'[2]NonRes - Report'!$M$14),(DQ25-'[2]NonRes - Report'!$M$12),IF(AND($B25="4-inch",ABS(DQ25)&gt;'[2]NonRes - Report'!$M$14),(DQ25+'[2]NonRes - Report'!$M$12),IF(AND($B25="6-inch",DQ25&gt;'[2]NonRes - Report'!$N$14),(DQ25-'[2]NonRes - Report'!$N$12),IF(AND($B25="6-inch",ABS(DQ25)&gt;'[2]NonRes - Report'!$N$14),(DQ25+'[2]NonRes - Report'!$N$12),0))))))))))))))</f>
        <v>0</v>
      </c>
      <c r="CH25" s="38">
        <f>IF(AND($B25="3/4-inch",DR25&gt;'[2]NonRes - Report'!$G$14),(DR25-'[2]NonRes - Report'!$G$12),IF(AND($B25="3/4-inch",ABS(DR25)&gt;'[2]NonRes - Report'!$G$14),(DR25+'[2]NonRes - Report'!$G$12),IF(AND($B25="1-inch",DR25&gt;'[2]NonRes - Report'!$I$14),(DR25-'[2]NonRes - Report'!$I$12),IF(AND($B25="1-inch",ABS(DR25)&gt;'[2]NonRes - Report'!$I$14),(DR25+'[2]NonRes - Report'!$I$12),IF(AND($B25="1 1/2-inch",DR25&gt;'[2]NonRes - Report'!$J$14),(DR25-'[2]NonRes - Report'!$J$12),IF(AND($B25="1 1/2-inch",ABS(DR25)&gt;'[2]NonRes - Report'!$J$14),(DR25+'[2]NonRes - Report'!$J$12),IF(AND($B25="2-inch",DR25&gt;'[2]NonRes - Report'!$K$14),(DR25-'[2]NonRes - Report'!$K$12),IF(AND($B25="2-inch",ABS(DR25)&gt;'[2]NonRes - Report'!$K$14),(DR25+'[2]NonRes - Report'!$K$12),IF(AND($B25="3-inch",DR25&gt;'[2]NonRes - Report'!$L$14),(DR25-'[2]NonRes - Report'!$L$12),IF(AND($B25="3-inch",ABS(DR25)&gt;'[2]NonRes - Report'!$L$14),(DR25+'[2]NonRes - Report'!$L$12),IF(AND($B25="4-inch",DR25&gt;'[2]NonRes - Report'!$M$14),(DR25-'[2]NonRes - Report'!$M$12),IF(AND($B25="4-inch",ABS(DR25)&gt;'[2]NonRes - Report'!$M$14),(DR25+'[2]NonRes - Report'!$M$12),IF(AND($B25="6-inch",DR25&gt;'[2]NonRes - Report'!$N$14),(DR25-'[2]NonRes - Report'!$N$12),IF(AND($B25="6-inch",ABS(DR25)&gt;'[2]NonRes - Report'!$N$14),(DR25+'[2]NonRes - Report'!$N$12),0))))))))))))))</f>
        <v>0</v>
      </c>
      <c r="CI25" s="38">
        <f>IF(AND($B25="3/4-inch",DS25&gt;'[2]NonRes - Report'!$G$14),(DS25-'[2]NonRes - Report'!$G$12),IF(AND($B25="3/4-inch",ABS(DS25)&gt;'[2]NonRes - Report'!$G$14),(DS25+'[2]NonRes - Report'!$G$12),IF(AND($B25="1-inch",DS25&gt;'[2]NonRes - Report'!$I$14),(DS25-'[2]NonRes - Report'!$I$12),IF(AND($B25="1-inch",ABS(DS25)&gt;'[2]NonRes - Report'!$I$14),(DS25+'[2]NonRes - Report'!$I$12),IF(AND($B25="1 1/2-inch",DS25&gt;'[2]NonRes - Report'!$J$14),(DS25-'[2]NonRes - Report'!$J$12),IF(AND($B25="1 1/2-inch",ABS(DS25)&gt;'[2]NonRes - Report'!$J$14),(DS25+'[2]NonRes - Report'!$J$12),IF(AND($B25="2-inch",DS25&gt;'[2]NonRes - Report'!$K$14),(DS25-'[2]NonRes - Report'!$K$12),IF(AND($B25="2-inch",ABS(DS25)&gt;'[2]NonRes - Report'!$K$14),(DS25+'[2]NonRes - Report'!$K$12),IF(AND($B25="3-inch",DS25&gt;'[2]NonRes - Report'!$L$14),(DS25-'[2]NonRes - Report'!$L$12),IF(AND($B25="3-inch",ABS(DS25)&gt;'[2]NonRes - Report'!$L$14),(DS25+'[2]NonRes - Report'!$L$12),IF(AND($B25="4-inch",DS25&gt;'[2]NonRes - Report'!$M$14),(DS25-'[2]NonRes - Report'!$M$12),IF(AND($B25="4-inch",ABS(DS25)&gt;'[2]NonRes - Report'!$M$14),(DS25+'[2]NonRes - Report'!$M$12),IF(AND($B25="6-inch",DS25&gt;'[2]NonRes - Report'!$N$14),(DS25-'[2]NonRes - Report'!$N$12),IF(AND($B25="6-inch",ABS(DS25)&gt;'[2]NonRes - Report'!$N$14),(DS25+'[2]NonRes - Report'!$N$12),0))))))))))))))</f>
        <v>0</v>
      </c>
      <c r="CJ25" s="38">
        <f>IF(AND($B25="3/4-inch",DT25&gt;'[2]NonRes - Report'!$G$14),(DT25-'[2]NonRes - Report'!$G$12),IF(AND($B25="3/4-inch",ABS(DT25)&gt;'[2]NonRes - Report'!$G$14),(DT25+'[2]NonRes - Report'!$G$12),IF(AND($B25="1-inch",DT25&gt;'[2]NonRes - Report'!$I$14),(DT25-'[2]NonRes - Report'!$I$12),IF(AND($B25="1-inch",ABS(DT25)&gt;'[2]NonRes - Report'!$I$14),(DT25+'[2]NonRes - Report'!$I$12),IF(AND($B25="1 1/2-inch",DT25&gt;'[2]NonRes - Report'!$J$14),(DT25-'[2]NonRes - Report'!$J$12),IF(AND($B25="1 1/2-inch",ABS(DT25)&gt;'[2]NonRes - Report'!$J$14),(DT25+'[2]NonRes - Report'!$J$12),IF(AND($B25="2-inch",DT25&gt;'[2]NonRes - Report'!$K$14),(DT25-'[2]NonRes - Report'!$K$12),IF(AND($B25="2-inch",ABS(DT25)&gt;'[2]NonRes - Report'!$K$14),(DT25+'[2]NonRes - Report'!$K$12),IF(AND($B25="3-inch",DT25&gt;'[2]NonRes - Report'!$L$14),(DT25-'[2]NonRes - Report'!$L$12),IF(AND($B25="3-inch",ABS(DT25)&gt;'[2]NonRes - Report'!$L$14),(DT25+'[2]NonRes - Report'!$L$12),IF(AND($B25="4-inch",DT25&gt;'[2]NonRes - Report'!$M$14),(DT25-'[2]NonRes - Report'!$M$12),IF(AND($B25="4-inch",ABS(DT25)&gt;'[2]NonRes - Report'!$M$14),(DT25+'[2]NonRes - Report'!$M$12),IF(AND($B25="6-inch",DT25&gt;'[2]NonRes - Report'!$N$14),(DT25-'[2]NonRes - Report'!$N$12),IF(AND($B25="6-inch",ABS(DT25)&gt;'[2]NonRes - Report'!$N$14),(DT25+'[2]NonRes - Report'!$N$12),0))))))))))))))</f>
        <v>0</v>
      </c>
      <c r="CK25" s="39">
        <f>IF(AND($B25="3/4-inch",DU25&gt;'[2]NonRes - Report'!$G$14),(DU25-'[2]NonRes - Report'!$G$12),IF(AND($B25="3/4-inch",ABS(DU25)&gt;'[2]NonRes - Report'!$G$14),(DU25+'[2]NonRes - Report'!$G$12),IF(AND($B25="1-inch",DU25&gt;'[2]NonRes - Report'!$I$14),(DU25-'[2]NonRes - Report'!$I$12),IF(AND($B25="1-inch",ABS(DU25)&gt;'[2]NonRes - Report'!$I$14),(DU25+'[2]NonRes - Report'!$I$12),IF(AND($B25="1 1/2-inch",DU25&gt;'[2]NonRes - Report'!$J$14),(DU25-'[2]NonRes - Report'!$J$12),IF(AND($B25="1 1/2-inch",ABS(DU25)&gt;'[2]NonRes - Report'!$J$14),(DU25+'[2]NonRes - Report'!$J$12),IF(AND($B25="2-inch",DU25&gt;'[2]NonRes - Report'!$K$14),(DU25-'[2]NonRes - Report'!$K$12),IF(AND($B25="2-inch",ABS(DU25)&gt;'[2]NonRes - Report'!$K$14),(DU25+'[2]NonRes - Report'!$K$12),IF(AND($B25="3-inch",DU25&gt;'[2]NonRes - Report'!$L$14),(DU25-'[2]NonRes - Report'!$L$12),IF(AND($B25="3-inch",ABS(DU25)&gt;'[2]NonRes - Report'!$L$14),(DU25+'[2]NonRes - Report'!$L$12),IF(AND($B25="4-inch",DU25&gt;'[2]NonRes - Report'!$M$14),(DU25-'[2]NonRes - Report'!$M$12),IF(AND($B25="4-inch",ABS(DU25)&gt;'[2]NonRes - Report'!$M$14),(DU25+'[2]NonRes - Report'!$M$12),IF(AND($B25="6-inch",DU25&gt;'[2]NonRes - Report'!$N$14),(DU25-'[2]NonRes - Report'!$N$12),IF(AND($B25="6-inch",ABS(DU25)&gt;'[2]NonRes - Report'!$N$14),(DU25+'[2]NonRes - Report'!$N$12),0))))))))))))))</f>
        <v>0</v>
      </c>
      <c r="CL25" s="40">
        <f>IF(AND(BZ25&lt;1, ABS(BZ25)&lt;1),0,BZ25/'[2]NonRes - Report'!$I$22*'[2]NonRes - Report'!$E$14)</f>
        <v>0</v>
      </c>
      <c r="CM25" s="40">
        <f>IF(AND(CA25&lt;1, ABS(CA25)&lt;1),0,CA25/'[2]NonRes - Report'!$I$22*'[2]NonRes - Report'!$E$14)</f>
        <v>0</v>
      </c>
      <c r="CN25" s="40">
        <f>IF(AND(CB25&lt;1, ABS(CB25)&lt;1),0,CB25/'[2]NonRes - Report'!$I$22*'[2]NonRes - Report'!$E$14)</f>
        <v>0</v>
      </c>
      <c r="CO25" s="40">
        <f>IF(AND(CC25&lt;1, ABS(CC25)&lt;1),0,CC25/'[2]NonRes - Report'!$I$22*'[2]NonRes - Report'!$E$14)</f>
        <v>0</v>
      </c>
      <c r="CP25" s="40">
        <f>IF(AND(CD25&lt;1, ABS(CD25)&lt;1),0,CD25/'[2]NonRes - Report'!$I$22*'[2]NonRes - Report'!$E$14)</f>
        <v>0</v>
      </c>
      <c r="CQ25" s="40">
        <f>IF(AND(CE25&lt;1, ABS(CE25)&lt;1),0,CE25/'[2]NonRes - Report'!$I$22*'[2]NonRes - Report'!$E$14)</f>
        <v>0</v>
      </c>
      <c r="CR25" s="40">
        <f>IF(AND(CF25&lt;1, ABS(CF25)&lt;1),0,CF25/'[2]NonRes - Report'!$I$22*'[2]NonRes - Report'!$E$14)</f>
        <v>0</v>
      </c>
      <c r="CS25" s="40">
        <f>IF(AND(CG25&lt;1, ABS(CG25)&lt;1),0,CG25/'[2]NonRes - Report'!$I$22*'[2]NonRes - Report'!$E$14)</f>
        <v>0</v>
      </c>
      <c r="CT25" s="40">
        <f>IF(AND(CH25&lt;1, ABS(CH25)&lt;1),0,CH25/'[2]NonRes - Report'!$I$22*'[2]NonRes - Report'!$E$14)</f>
        <v>0</v>
      </c>
      <c r="CU25" s="40">
        <f>IF(AND(CI25&lt;1, ABS(CI25)&lt;1),0,CI25/'[2]NonRes - Report'!$I$22*'[2]NonRes - Report'!$E$14)</f>
        <v>0</v>
      </c>
      <c r="CV25" s="40">
        <f>IF(AND(CJ25&lt;1, ABS(CJ25)&lt;1),0,CJ25/'[2]NonRes - Report'!$I$22*'[2]NonRes - Report'!$E$14)</f>
        <v>0</v>
      </c>
      <c r="CW25" s="41">
        <f>IF(AND(CK25&lt;1, ABS(CK25)&lt;1),0,CK25/'[2]NonRes - Report'!$I$22*'[2]NonRes - Report'!$E$14)</f>
        <v>0</v>
      </c>
      <c r="CX25" s="40">
        <f t="shared" si="2"/>
        <v>144.375</v>
      </c>
      <c r="CY25" s="40">
        <f t="shared" si="3"/>
        <v>144.375</v>
      </c>
      <c r="CZ25" s="40">
        <f t="shared" si="4"/>
        <v>144.375</v>
      </c>
      <c r="DA25" s="40">
        <f t="shared" si="5"/>
        <v>144.375</v>
      </c>
      <c r="DB25" s="40">
        <f t="shared" si="6"/>
        <v>144.375</v>
      </c>
      <c r="DC25" s="40">
        <f t="shared" si="7"/>
        <v>144.375</v>
      </c>
      <c r="DD25" s="40">
        <f t="shared" si="8"/>
        <v>144.375</v>
      </c>
      <c r="DE25" s="40">
        <f t="shared" si="9"/>
        <v>144.375</v>
      </c>
      <c r="DF25" s="40">
        <f t="shared" si="10"/>
        <v>144.375</v>
      </c>
      <c r="DG25" s="40">
        <f t="shared" si="11"/>
        <v>144.375</v>
      </c>
      <c r="DH25" s="40">
        <f t="shared" si="12"/>
        <v>144.375</v>
      </c>
      <c r="DI25" s="41">
        <f t="shared" si="13"/>
        <v>144.375</v>
      </c>
      <c r="DJ25" s="38">
        <f t="shared" si="14"/>
        <v>0</v>
      </c>
      <c r="DK25" s="38">
        <f t="shared" si="15"/>
        <v>0</v>
      </c>
      <c r="DL25" s="38">
        <f t="shared" si="16"/>
        <v>0</v>
      </c>
      <c r="DM25" s="38">
        <f t="shared" si="17"/>
        <v>0</v>
      </c>
      <c r="DN25" s="38">
        <f t="shared" si="18"/>
        <v>0</v>
      </c>
      <c r="DO25" s="38">
        <f t="shared" si="19"/>
        <v>0</v>
      </c>
      <c r="DP25" s="38">
        <f t="shared" si="20"/>
        <v>0</v>
      </c>
      <c r="DQ25" s="38">
        <f t="shared" si="21"/>
        <v>0</v>
      </c>
      <c r="DR25" s="38">
        <f t="shared" si="22"/>
        <v>0</v>
      </c>
      <c r="DS25" s="38">
        <f t="shared" si="23"/>
        <v>0</v>
      </c>
      <c r="DT25" s="38">
        <f t="shared" si="24"/>
        <v>0</v>
      </c>
      <c r="DU25" s="39">
        <f t="shared" si="25"/>
        <v>0</v>
      </c>
      <c r="DV25" s="38">
        <f>IF($B25="3/4-inch",'[2]NonRes - Report'!$G$9, IF($B25="1-inch",'[2]NonRes - Report'!$G$9*'[2]NonRes - Report'!$I$19,IF($B25="1 1/2-inch", '[2]NonRes - Report'!$G$9*'[2]NonRes - Report'!$J$19,IF($B25="2-inch",'[2]NonRes - Report'!$G$9*'[2]NonRes - Report'!$K$19,IF($B25="3-inch",'[2]NonRes - Report'!$G$9*'[2]NonRes - Report'!$L$19,IF($B25="4-inch",'[2]NonRes - Report'!$G$9*'[2]NonRes - Report'!$M$19,IF($B25="6-inch",'[2]NonRes - Report'!$G$9*'[2]NonRes - Report'!$N$19, 0)))))))</f>
        <v>0</v>
      </c>
      <c r="DW25" s="38">
        <f>IF($B25="3/4-inch",'[2]NonRes - Report'!$G$9, IF($B25="1-inch",'[2]NonRes - Report'!$G$9*'[2]NonRes - Report'!$I$19,IF($B25="1 1/2-inch", '[2]NonRes - Report'!$G$9*'[2]NonRes - Report'!$J$19,IF($B25="2-inch",'[2]NonRes - Report'!$G$9*'[2]NonRes - Report'!$K$19,IF($B25="3-inch",'[2]NonRes - Report'!$G$9*'[2]NonRes - Report'!$L$19,IF($B25="4-inch",'[2]NonRes - Report'!$G$9*'[2]NonRes - Report'!$M$19,IF($B25="6-inch",'[2]NonRes - Report'!$G$9*'[2]NonRes - Report'!$N$19, 0)))))))</f>
        <v>0</v>
      </c>
      <c r="DX25" s="38">
        <f>IF($B25="3/4-inch",'[2]NonRes - Report'!$G$9, IF($B25="1-inch",'[2]NonRes - Report'!$G$9*'[2]NonRes - Report'!$I$19,IF($B25="1 1/2-inch", '[2]NonRes - Report'!$G$9*'[2]NonRes - Report'!$J$19,IF($B25="2-inch",'[2]NonRes - Report'!$G$9*'[2]NonRes - Report'!$K$19,IF($B25="3-inch",'[2]NonRes - Report'!$G$9*'[2]NonRes - Report'!$L$19,IF($B25="4-inch",'[2]NonRes - Report'!$G$9*'[2]NonRes - Report'!$M$19,IF($B25="6-inch",'[2]NonRes - Report'!$G$9*'[2]NonRes - Report'!$N$19, 0)))))))</f>
        <v>0</v>
      </c>
      <c r="DY25" s="38">
        <f>IF($B25="3/4-inch",'[2]NonRes - Report'!$G$9, IF($B25="1-inch",'[2]NonRes - Report'!$G$9*'[2]NonRes - Report'!$I$19,IF($B25="1 1/2-inch", '[2]NonRes - Report'!$G$9*'[2]NonRes - Report'!$J$19,IF($B25="2-inch",'[2]NonRes - Report'!$G$9*'[2]NonRes - Report'!$K$19,IF($B25="3-inch",'[2]NonRes - Report'!$G$9*'[2]NonRes - Report'!$L$19,IF($B25="4-inch",'[2]NonRes - Report'!$G$9*'[2]NonRes - Report'!$M$19,IF($B25="6-inch",'[2]NonRes - Report'!$G$9*'[2]NonRes - Report'!$N$19, 0)))))))</f>
        <v>0</v>
      </c>
      <c r="DZ25" s="38">
        <f>IF($B25="3/4-inch",'[2]NonRes - Report'!$G$9, IF($B25="1-inch",'[2]NonRes - Report'!$G$9*'[2]NonRes - Report'!$I$19,IF($B25="1 1/2-inch", '[2]NonRes - Report'!$G$9*'[2]NonRes - Report'!$J$19,IF($B25="2-inch",'[2]NonRes - Report'!$G$9*'[2]NonRes - Report'!$K$19,IF($B25="3-inch",'[2]NonRes - Report'!$G$9*'[2]NonRes - Report'!$L$19,IF($B25="4-inch",'[2]NonRes - Report'!$G$9*'[2]NonRes - Report'!$M$19,IF($B25="6-inch",'[2]NonRes - Report'!$G$9*'[2]NonRes - Report'!$N$19, 0)))))))</f>
        <v>0</v>
      </c>
      <c r="EA25" s="38">
        <f>IF($B25="3/4-inch",'[2]NonRes - Report'!$G$9, IF($B25="1-inch",'[2]NonRes - Report'!$G$9*'[2]NonRes - Report'!$I$19,IF($B25="1 1/2-inch", '[2]NonRes - Report'!$G$9*'[2]NonRes - Report'!$J$19,IF($B25="2-inch",'[2]NonRes - Report'!$G$9*'[2]NonRes - Report'!$K$19,IF($B25="3-inch",'[2]NonRes - Report'!$G$9*'[2]NonRes - Report'!$L$19,IF($B25="4-inch",'[2]NonRes - Report'!$G$9*'[2]NonRes - Report'!$M$19,IF($B25="6-inch",'[2]NonRes - Report'!$G$9*'[2]NonRes - Report'!$N$19, 0)))))))</f>
        <v>0</v>
      </c>
      <c r="EB25" s="38">
        <f>IF($B25="3/4-inch",'[2]NonRes - Report'!$G$9, IF($B25="1-inch",'[2]NonRes - Report'!$G$9*'[2]NonRes - Report'!$I$19,IF($B25="1 1/2-inch", '[2]NonRes - Report'!$G$9*'[2]NonRes - Report'!$J$19,IF($B25="2-inch",'[2]NonRes - Report'!$G$9*'[2]NonRes - Report'!$K$19,IF($B25="3-inch",'[2]NonRes - Report'!$G$9*'[2]NonRes - Report'!$L$19,IF($B25="4-inch",'[2]NonRes - Report'!$G$9*'[2]NonRes - Report'!$M$19,IF($B25="6-inch",'[2]NonRes - Report'!$G$9*'[2]NonRes - Report'!$N$19, 0)))))))</f>
        <v>0</v>
      </c>
      <c r="EC25" s="38">
        <f>IF($B25="3/4-inch",'[2]NonRes - Report'!$G$9, IF($B25="1-inch",'[2]NonRes - Report'!$G$9*'[2]NonRes - Report'!$I$19,IF($B25="1 1/2-inch", '[2]NonRes - Report'!$G$9*'[2]NonRes - Report'!$J$19,IF($B25="2-inch",'[2]NonRes - Report'!$G$9*'[2]NonRes - Report'!$K$19,IF($B25="3-inch",'[2]NonRes - Report'!$G$9*'[2]NonRes - Report'!$L$19,IF($B25="4-inch",'[2]NonRes - Report'!$G$9*'[2]NonRes - Report'!$M$19,IF($B25="6-inch",'[2]NonRes - Report'!$G$9*'[2]NonRes - Report'!$N$19, 0)))))))</f>
        <v>0</v>
      </c>
      <c r="ED25" s="38">
        <f>IF($B25="3/4-inch",'[2]NonRes - Report'!$G$9, IF($B25="1-inch",'[2]NonRes - Report'!$G$9*'[2]NonRes - Report'!$I$19,IF($B25="1 1/2-inch", '[2]NonRes - Report'!$G$9*'[2]NonRes - Report'!$J$19,IF($B25="2-inch",'[2]NonRes - Report'!$G$9*'[2]NonRes - Report'!$K$19,IF($B25="3-inch",'[2]NonRes - Report'!$G$9*'[2]NonRes - Report'!$L$19,IF($B25="4-inch",'[2]NonRes - Report'!$G$9*'[2]NonRes - Report'!$M$19,IF($B25="6-inch",'[2]NonRes - Report'!$G$9*'[2]NonRes - Report'!$N$19, 0)))))))</f>
        <v>0</v>
      </c>
      <c r="EE25" s="38">
        <f>IF($B25="3/4-inch",'[2]NonRes - Report'!$G$9, IF($B25="1-inch",'[2]NonRes - Report'!$G$9*'[2]NonRes - Report'!$I$19,IF($B25="1 1/2-inch", '[2]NonRes - Report'!$G$9*'[2]NonRes - Report'!$J$19,IF($B25="2-inch",'[2]NonRes - Report'!$G$9*'[2]NonRes - Report'!$K$19,IF($B25="3-inch",'[2]NonRes - Report'!$G$9*'[2]NonRes - Report'!$L$19,IF($B25="4-inch",'[2]NonRes - Report'!$G$9*'[2]NonRes - Report'!$M$19,IF($B25="6-inch",'[2]NonRes - Report'!$G$9*'[2]NonRes - Report'!$N$19, 0)))))))</f>
        <v>0</v>
      </c>
      <c r="EF25" s="38">
        <f>IF($B25="3/4-inch",'[2]NonRes - Report'!$G$9, IF($B25="1-inch",'[2]NonRes - Report'!$G$9*'[2]NonRes - Report'!$I$19,IF($B25="1 1/2-inch", '[2]NonRes - Report'!$G$9*'[2]NonRes - Report'!$J$19,IF($B25="2-inch",'[2]NonRes - Report'!$G$9*'[2]NonRes - Report'!$K$19,IF($B25="3-inch",'[2]NonRes - Report'!$G$9*'[2]NonRes - Report'!$L$19,IF($B25="4-inch",'[2]NonRes - Report'!$G$9*'[2]NonRes - Report'!$M$19,IF($B25="6-inch",'[2]NonRes - Report'!$G$9*'[2]NonRes - Report'!$N$19, 0)))))))</f>
        <v>0</v>
      </c>
      <c r="EG25" s="39">
        <f>IF($B25="3/4-inch",'[2]NonRes - Report'!$G$9, IF($B25="1-inch",'[2]NonRes - Report'!$G$9*'[2]NonRes - Report'!$I$19,IF($B25="1 1/2-inch", '[2]NonRes - Report'!$G$9*'[2]NonRes - Report'!$J$19,IF($B25="2-inch",'[2]NonRes - Report'!$G$9*'[2]NonRes - Report'!$K$19,IF($B25="3-inch",'[2]NonRes - Report'!$G$9*'[2]NonRes - Report'!$L$19,IF($B25="4-inch",'[2]NonRes - Report'!$G$9*'[2]NonRes - Report'!$M$19,IF($B25="6-inch",'[2]NonRes - Report'!$G$9*'[2]NonRes - Report'!$N$19, 0)))))))</f>
        <v>0</v>
      </c>
      <c r="EH25" s="42"/>
      <c r="EI25" s="42"/>
      <c r="EJ25" s="42"/>
      <c r="EK25" s="42"/>
      <c r="EL25" s="42"/>
      <c r="EM25" s="42"/>
      <c r="EN25" s="42"/>
      <c r="EO25" s="42"/>
      <c r="EP25" s="42"/>
      <c r="EQ25" s="42"/>
      <c r="ER25" s="42"/>
      <c r="ES25" s="42"/>
    </row>
    <row r="26" spans="1:149" ht="15">
      <c r="A26" s="120" t="s">
        <v>82</v>
      </c>
      <c r="B26" s="34" t="str">
        <f>'[2]Input - NonRes'!A156</f>
        <v>4-inch</v>
      </c>
      <c r="C26" s="35">
        <f t="shared" si="0"/>
        <v>7265.45</v>
      </c>
      <c r="D26" s="36">
        <f t="shared" si="1"/>
        <v>407300</v>
      </c>
      <c r="E26" s="37">
        <f>IF('[2]NonRes - Report'!$K$22="Monthly",(AVERAGE(F26:Q26)),AVERAGE(F26,H26,J26,L26,N26,P26))</f>
        <v>33941.666666666664</v>
      </c>
      <c r="F26" s="38">
        <f>IF('[2]Input - NonRes'!B156="", "", '[2]Input - NonRes'!B156)</f>
        <v>5100</v>
      </c>
      <c r="G26" s="38">
        <f>IF('[2]Input - NonRes'!C156="","",'[2]Input - NonRes'!C156)</f>
        <v>6500</v>
      </c>
      <c r="H26" s="38">
        <f>IF('[2]Input - NonRes'!D156="", "", '[2]Input - NonRes'!D156)</f>
        <v>8000</v>
      </c>
      <c r="I26" s="38">
        <f>IF('[2]Input - NonRes'!E156="", "", '[2]Input - NonRes'!E156)</f>
        <v>5800</v>
      </c>
      <c r="J26" s="38">
        <f>IF('[2]Input - NonRes'!F156="", "", '[2]Input - NonRes'!F156)</f>
        <v>17900</v>
      </c>
      <c r="K26" s="38">
        <f>IF('[2]Input - NonRes'!G156="", "", '[2]Input - NonRes'!G156)</f>
        <v>33300</v>
      </c>
      <c r="L26" s="38">
        <f>IF('[2]Input - NonRes'!H156="", "", '[2]Input - NonRes'!H156)</f>
        <v>123100</v>
      </c>
      <c r="M26" s="38">
        <f>IF('[2]Input - NonRes'!I156="", "", '[2]Input - NonRes'!I156)</f>
        <v>59800</v>
      </c>
      <c r="N26" s="38">
        <f>IF('[2]Input - NonRes'!J156="", "", '[2]Input - NonRes'!J156)</f>
        <v>69600</v>
      </c>
      <c r="O26" s="38">
        <f>IF('[2]Input - NonRes'!K156="", "", '[2]Input - NonRes'!K156)</f>
        <v>56800</v>
      </c>
      <c r="P26" s="38">
        <f>IF('[2]Input - NonRes'!L156="", "", '[2]Input - NonRes'!L156)</f>
        <v>14600</v>
      </c>
      <c r="Q26" s="39">
        <f>IF('[2]Input - NonRes'!M156="", "", '[2]Input - NonRes'!M156)</f>
        <v>6800</v>
      </c>
      <c r="R26" s="40">
        <f>IF(AND($B26="3/4-inch", NOT(F26=""),OR(F26&gt;=0, F26&lt;0)),'[2]NonRes - Report'!$E$9,IF(AND($B26="1-inch", NOT(F26=""),OR(F26&gt;=0, F26&lt;0)),'[2]NonRes - Report'!$I$9,IF(AND($B26="1 1/2-inch", NOT(F26=""),OR(F26&gt;=0, F26&lt;0)),'[2]NonRes - Report'!$J$9,IF(AND($B26="2-inch", NOT(F26=""),OR(F26&gt;=0, F26&lt;0)),'[2]NonRes - Report'!$K$9,IF(AND($B26="3-inch", NOT(F26=""),OR(F26&gt;=0, F26&lt;0)),'[2]NonRes - Report'!$L$9,IF(AND($B26="4-inch", NOT(F26=""),OR(F26&gt;=0, F26&lt;0)),'[2]NonRes - Report'!$M$9,IF(AND($B26="6-inch", NOT(F26=""),OR(F26&gt;=0, F26&lt;0)),'[2]NonRes - Report'!$N$9, 0)))))))</f>
        <v>144.375</v>
      </c>
      <c r="S26" s="40">
        <f>IF(AND($B26="3/4-inch", NOT(G26=""),OR(G26&gt;=0, G26&lt;0)),'[2]NonRes - Report'!$E$9,IF(AND($B26="1-inch", NOT(G26=""),OR(G26&gt;=0, G26&lt;0)),'[2]NonRes - Report'!$I$9,IF(AND($B26="1 1/2-inch", NOT(G26=""),OR(G26&gt;=0, G26&lt;0)),'[2]NonRes - Report'!$J$9,IF(AND($B26="2-inch", NOT(G26=""),OR(G26&gt;=0, G26&lt;0)),'[2]NonRes - Report'!$K$9,IF(AND($B26="3-inch", NOT(G26=""),OR(G26&gt;=0, G26&lt;0)),'[2]NonRes - Report'!$L$9,IF(AND($B26="4-inch", NOT(G26=""),OR(G26&gt;=0, G26&lt;0)),'[2]NonRes - Report'!$M$9,IF(AND($B26="6-inch", NOT(G26=""),OR(G26&gt;=0, G26&lt;0)),'[2]NonRes - Report'!$N$9, 0)))))))</f>
        <v>144.375</v>
      </c>
      <c r="T26" s="40">
        <f>IF(AND($B26="3/4-inch", NOT(H26=""),OR(H26&gt;=0, H26&lt;0)),'[2]NonRes - Report'!$E$9,IF(AND($B26="1-inch", NOT(H26=""),OR(H26&gt;=0, H26&lt;0)),'[2]NonRes - Report'!$I$9,IF(AND($B26="1 1/2-inch", NOT(H26=""),OR(H26&gt;=0, H26&lt;0)),'[2]NonRes - Report'!$J$9,IF(AND($B26="2-inch", NOT(H26=""),OR(H26&gt;=0, H26&lt;0)),'[2]NonRes - Report'!$K$9,IF(AND($B26="3-inch", NOT(H26=""),OR(H26&gt;=0, H26&lt;0)),'[2]NonRes - Report'!$L$9,IF(AND($B26="4-inch", NOT(H26=""),OR(H26&gt;=0, H26&lt;0)),'[2]NonRes - Report'!$M$9,IF(AND($B26="6-inch", NOT(H26=""),OR(H26&gt;=0, H26&lt;0)),'[2]NonRes - Report'!$N$9, 0)))))))</f>
        <v>144.375</v>
      </c>
      <c r="U26" s="40">
        <f>IF(AND($B26="3/4-inch", NOT(I26=""),OR(I26&gt;=0, I26&lt;0)),'[2]NonRes - Report'!$E$9,IF(AND($B26="1-inch", NOT(I26=""),OR(I26&gt;=0, I26&lt;0)),'[2]NonRes - Report'!$I$9,IF(AND($B26="1 1/2-inch", NOT(I26=""),OR(I26&gt;=0, I26&lt;0)),'[2]NonRes - Report'!$J$9,IF(AND($B26="2-inch", NOT(I26=""),OR(I26&gt;=0, I26&lt;0)),'[2]NonRes - Report'!$K$9,IF(AND($B26="3-inch", NOT(I26=""),OR(I26&gt;=0, I26&lt;0)),'[2]NonRes - Report'!$L$9,IF(AND($B26="4-inch", NOT(I26=""),OR(I26&gt;=0, I26&lt;0)),'[2]NonRes - Report'!$M$9,IF(AND($B26="6-inch", NOT(I26=""),OR(I26&gt;=0, I26&lt;0)),'[2]NonRes - Report'!$N$9, 0)))))))</f>
        <v>144.375</v>
      </c>
      <c r="V26" s="40">
        <f>IF(AND($B26="3/4-inch", NOT(J26=""),OR(J26&gt;=0, J26&lt;0)),'[2]NonRes - Report'!$E$9,IF(AND($B26="1-inch", NOT(J26=""),OR(J26&gt;=0, J26&lt;0)),'[2]NonRes - Report'!$I$9,IF(AND($B26="1 1/2-inch", NOT(J26=""),OR(J26&gt;=0, J26&lt;0)),'[2]NonRes - Report'!$J$9,IF(AND($B26="2-inch", NOT(J26=""),OR(J26&gt;=0, J26&lt;0)),'[2]NonRes - Report'!$K$9,IF(AND($B26="3-inch", NOT(J26=""),OR(J26&gt;=0, J26&lt;0)),'[2]NonRes - Report'!$L$9,IF(AND($B26="4-inch", NOT(J26=""),OR(J26&gt;=0, J26&lt;0)),'[2]NonRes - Report'!$M$9,IF(AND($B26="6-inch", NOT(J26=""),OR(J26&gt;=0, J26&lt;0)),'[2]NonRes - Report'!$N$9, 0)))))))</f>
        <v>144.375</v>
      </c>
      <c r="W26" s="40">
        <f>IF(AND($B26="3/4-inch", NOT(K26=""),OR(K26&gt;=0, K26&lt;0)),'[2]NonRes - Report'!$E$9,IF(AND($B26="1-inch", NOT(K26=""),OR(K26&gt;=0, K26&lt;0)),'[2]NonRes - Report'!$I$9,IF(AND($B26="1 1/2-inch", NOT(K26=""),OR(K26&gt;=0, K26&lt;0)),'[2]NonRes - Report'!$J$9,IF(AND($B26="2-inch", NOT(K26=""),OR(K26&gt;=0, K26&lt;0)),'[2]NonRes - Report'!$K$9,IF(AND($B26="3-inch", NOT(K26=""),OR(K26&gt;=0, K26&lt;0)),'[2]NonRes - Report'!$L$9,IF(AND($B26="4-inch", NOT(K26=""),OR(K26&gt;=0, K26&lt;0)),'[2]NonRes - Report'!$M$9,IF(AND($B26="6-inch", NOT(K26=""),OR(K26&gt;=0, K26&lt;0)),'[2]NonRes - Report'!$N$9, 0)))))))</f>
        <v>144.375</v>
      </c>
      <c r="X26" s="40">
        <f>IF(AND($B26="3/4-inch", NOT(L26=""),OR(L26&gt;=0, L26&lt;0)),'[2]NonRes - Report'!$E$9,IF(AND($B26="1-inch", NOT(L26=""),OR(L26&gt;=0, L26&lt;0)),'[2]NonRes - Report'!$I$9,IF(AND($B26="1 1/2-inch", NOT(L26=""),OR(L26&gt;=0, L26&lt;0)),'[2]NonRes - Report'!$J$9,IF(AND($B26="2-inch", NOT(L26=""),OR(L26&gt;=0, L26&lt;0)),'[2]NonRes - Report'!$K$9,IF(AND($B26="3-inch", NOT(L26=""),OR(L26&gt;=0, L26&lt;0)),'[2]NonRes - Report'!$L$9,IF(AND($B26="4-inch", NOT(L26=""),OR(L26&gt;=0, L26&lt;0)),'[2]NonRes - Report'!$M$9,IF(AND($B26="6-inch", NOT(L26=""),OR(L26&gt;=0, L26&lt;0)),'[2]NonRes - Report'!$N$9, 0)))))))</f>
        <v>144.375</v>
      </c>
      <c r="Y26" s="40">
        <f>IF(AND($B26="3/4-inch", NOT(M26=""),OR(M26&gt;=0, M26&lt;0)),'[2]NonRes - Report'!$E$9,IF(AND($B26="1-inch", NOT(M26=""),OR(M26&gt;=0, M26&lt;0)),'[2]NonRes - Report'!$I$9,IF(AND($B26="1 1/2-inch", NOT(M26=""),OR(M26&gt;=0, M26&lt;0)),'[2]NonRes - Report'!$J$9,IF(AND($B26="2-inch", NOT(M26=""),OR(M26&gt;=0, M26&lt;0)),'[2]NonRes - Report'!$K$9,IF(AND($B26="3-inch", NOT(M26=""),OR(M26&gt;=0, M26&lt;0)),'[2]NonRes - Report'!$L$9,IF(AND($B26="4-inch", NOT(M26=""),OR(M26&gt;=0, M26&lt;0)),'[2]NonRes - Report'!$M$9,IF(AND($B26="6-inch", NOT(M26=""),OR(M26&gt;=0, M26&lt;0)),'[2]NonRes - Report'!$N$9, 0)))))))</f>
        <v>144.375</v>
      </c>
      <c r="Z26" s="40">
        <f>IF(AND($B26="3/4-inch", NOT(N26=""),OR(N26&gt;=0, N26&lt;0)),'[2]NonRes - Report'!$E$9,IF(AND($B26="1-inch", NOT(N26=""),OR(N26&gt;=0, N26&lt;0)),'[2]NonRes - Report'!$I$9,IF(AND($B26="1 1/2-inch", NOT(N26=""),OR(N26&gt;=0, N26&lt;0)),'[2]NonRes - Report'!$J$9,IF(AND($B26="2-inch", NOT(N26=""),OR(N26&gt;=0, N26&lt;0)),'[2]NonRes - Report'!$K$9,IF(AND($B26="3-inch", NOT(N26=""),OR(N26&gt;=0, N26&lt;0)),'[2]NonRes - Report'!$L$9,IF(AND($B26="4-inch", NOT(N26=""),OR(N26&gt;=0, N26&lt;0)),'[2]NonRes - Report'!$M$9,IF(AND($B26="6-inch", NOT(N26=""),OR(N26&gt;=0, N26&lt;0)),'[2]NonRes - Report'!$N$9, 0)))))))</f>
        <v>144.375</v>
      </c>
      <c r="AA26" s="40">
        <f>IF(AND($B26="3/4-inch", NOT(O26=""),OR(O26&gt;=0, O26&lt;0)),'[2]NonRes - Report'!$E$9,IF(AND($B26="1-inch", NOT(O26=""),OR(O26&gt;=0, O26&lt;0)),'[2]NonRes - Report'!$I$9,IF(AND($B26="1 1/2-inch", NOT(O26=""),OR(O26&gt;=0, O26&lt;0)),'[2]NonRes - Report'!$J$9,IF(AND($B26="2-inch", NOT(O26=""),OR(O26&gt;=0, O26&lt;0)),'[2]NonRes - Report'!$K$9,IF(AND($B26="3-inch", NOT(O26=""),OR(O26&gt;=0, O26&lt;0)),'[2]NonRes - Report'!$L$9,IF(AND($B26="4-inch", NOT(O26=""),OR(O26&gt;=0, O26&lt;0)),'[2]NonRes - Report'!$M$9,IF(AND($B26="6-inch", NOT(O26=""),OR(O26&gt;=0, O26&lt;0)),'[2]NonRes - Report'!$N$9, 0)))))))</f>
        <v>144.375</v>
      </c>
      <c r="AB26" s="40">
        <f>IF(AND($B26="3/4-inch", NOT(P26=""),OR(P26&gt;=0, P26&lt;0)),'[2]NonRes - Report'!$E$9,IF(AND($B26="1-inch", NOT(P26=""),OR(P26&gt;=0, P26&lt;0)),'[2]NonRes - Report'!$I$9,IF(AND($B26="1 1/2-inch", NOT(P26=""),OR(P26&gt;=0, P26&lt;0)),'[2]NonRes - Report'!$J$9,IF(AND($B26="2-inch", NOT(P26=""),OR(P26&gt;=0, P26&lt;0)),'[2]NonRes - Report'!$K$9,IF(AND($B26="3-inch", NOT(P26=""),OR(P26&gt;=0, P26&lt;0)),'[2]NonRes - Report'!$L$9,IF(AND($B26="4-inch", NOT(P26=""),OR(P26&gt;=0, P26&lt;0)),'[2]NonRes - Report'!$M$9,IF(AND($B26="6-inch", NOT(P26=""),OR(P26&gt;=0, P26&lt;0)),'[2]NonRes - Report'!$N$9, 0)))))))</f>
        <v>144.375</v>
      </c>
      <c r="AC26" s="41">
        <f>IF(AND($B26="3/4-inch", NOT(Q26=""),OR(Q26&gt;=0, Q26&lt;0)),'[2]NonRes - Report'!$E$9,IF(AND($B26="1-inch", NOT(Q26=""),OR(Q26&gt;=0, Q26&lt;0)),'[2]NonRes - Report'!$I$9,IF(AND($B26="1 1/2-inch", NOT(Q26=""),OR(Q26&gt;=0, Q26&lt;0)),'[2]NonRes - Report'!$J$9,IF(AND($B26="2-inch", NOT(Q26=""),OR(Q26&gt;=0, Q26&lt;0)),'[2]NonRes - Report'!$K$9,IF(AND($B26="3-inch", NOT(Q26=""),OR(Q26&gt;=0, Q26&lt;0)),'[2]NonRes - Report'!$L$9,IF(AND($B26="4-inch", NOT(Q26=""),OR(Q26&gt;=0, Q26&lt;0)),'[2]NonRes - Report'!$M$9,IF(AND($B26="6-inch", NOT(Q26=""),OR(Q26&gt;=0, Q26&lt;0)),'[2]NonRes - Report'!$N$9, 0)))))))</f>
        <v>144.375</v>
      </c>
      <c r="AD26" s="38">
        <f>IF(AND($B26="3/4-inch",DJ26&gt;'[2]NonRes - Report'!$G$10),'[2]NonRes - Report'!$G$10,IF(AND($B26="3/4-inch",ABS(DJ26)&gt;'[2]NonRes - Report'!$G$10),-'[2]NonRes - Report'!$G$10,IF(AND($B26="1-inch",DJ26&gt;'[2]NonRes - Report'!$I$10),'[2]NonRes - Report'!$I$10,IF(AND($B26="1-inch",ABS(DJ26)&gt;'[2]NonRes - Report'!$I$10),-'[2]NonRes - Report'!$I$10,IF(AND($B26="1 1/2-inch",DJ26&gt;'[2]NonRes - Report'!$J$10),'[2]NonRes - Report'!$J$10,IF(AND($B26="1 1/2-inch",ABS(DJ26)&gt;'[2]NonRes - Report'!$J$10),-'[2]NonRes - Report'!$J$10,IF(AND($B26="2-inch",DJ26&gt;'[2]NonRes - Report'!$K$10),'[2]NonRes - Report'!$K$10,IF(AND($B26="2-inch",ABS(DJ26)&gt;'[2]NonRes - Report'!$K$10),-'[2]NonRes - Report'!$K$10,IF(AND($B26="3-inch",DJ26&gt;'[2]NonRes - Report'!$L$10),'[2]NonRes - Report'!$L$10,IF(AND($B26="3-inch",ABS(DJ26)&gt;'[2]NonRes - Report'!$L$10),-'[2]NonRes - Report'!$L$10,IF(AND($B26="4-inch",DJ26&gt;'[2]NonRes - Report'!$M$10),'[2]NonRes - Report'!$M$10,IF(AND($B26="4-inch",ABS(DJ26)&gt;'[2]NonRes - Report'!$M$10),-'[2]NonRes - Report'!$M$10,IF(AND($B26="6-inch",DJ26&gt;'[2]NonRes - Report'!$N$10),'[2]NonRes - Report'!$N$10,IF(AND($B26="6-inch",ABS(DJ26)&gt;'[2]NonRes - Report'!$N$10),-'[2]NonRes - Report'!$N$10,IF(DJ26&lt;0,-DJ26,DJ26)))))))))))))))</f>
        <v>5100</v>
      </c>
      <c r="AE26" s="38">
        <f>IF(AND($B26="3/4-inch",DK26&gt;'[2]NonRes - Report'!$G$10),'[2]NonRes - Report'!$G$10,IF(AND($B26="3/4-inch",ABS(DK26)&gt;'[2]NonRes - Report'!$G$10),-'[2]NonRes - Report'!$G$10,IF(AND($B26="1-inch",DK26&gt;'[2]NonRes - Report'!$I$10),'[2]NonRes - Report'!$I$10,IF(AND($B26="1-inch",ABS(DK26)&gt;'[2]NonRes - Report'!$I$10),-'[2]NonRes - Report'!$I$10,IF(AND($B26="1 1/2-inch",DK26&gt;'[2]NonRes - Report'!$J$10),'[2]NonRes - Report'!$J$10,IF(AND($B26="1 1/2-inch",ABS(DK26)&gt;'[2]NonRes - Report'!$J$10),-'[2]NonRes - Report'!$J$10,IF(AND($B26="2-inch",DK26&gt;'[2]NonRes - Report'!$K$10),'[2]NonRes - Report'!$K$10,IF(AND($B26="2-inch",ABS(DK26)&gt;'[2]NonRes - Report'!$K$10),-'[2]NonRes - Report'!$K$10,IF(AND($B26="3-inch",DK26&gt;'[2]NonRes - Report'!$L$10),'[2]NonRes - Report'!$L$10,IF(AND($B26="3-inch",ABS(DK26)&gt;'[2]NonRes - Report'!$L$10),-'[2]NonRes - Report'!$L$10,IF(AND($B26="4-inch",DK26&gt;'[2]NonRes - Report'!$M$10),'[2]NonRes - Report'!$M$10,IF(AND($B26="4-inch",ABS(DK26)&gt;'[2]NonRes - Report'!$M$10),-'[2]NonRes - Report'!$M$10,IF(AND($B26="6-inch",DK26&gt;'[2]NonRes - Report'!$N$10),'[2]NonRes - Report'!$N$10,IF(AND($B26="6-inch",ABS(DK26)&gt;'[2]NonRes - Report'!$N$10),-'[2]NonRes - Report'!$N$10,IF(DK26&lt;0,-DK26,DK26)))))))))))))))</f>
        <v>6500</v>
      </c>
      <c r="AF26" s="38">
        <f>IF(AND($B26="3/4-inch",DL26&gt;'[2]NonRes - Report'!$G$10),'[2]NonRes - Report'!$G$10,IF(AND($B26="3/4-inch",ABS(DL26)&gt;'[2]NonRes - Report'!$G$10),-'[2]NonRes - Report'!$G$10,IF(AND($B26="1-inch",DL26&gt;'[2]NonRes - Report'!$I$10),'[2]NonRes - Report'!$I$10,IF(AND($B26="1-inch",ABS(DL26)&gt;'[2]NonRes - Report'!$I$10),-'[2]NonRes - Report'!$I$10,IF(AND($B26="1 1/2-inch",DL26&gt;'[2]NonRes - Report'!$J$10),'[2]NonRes - Report'!$J$10,IF(AND($B26="1 1/2-inch",ABS(DL26)&gt;'[2]NonRes - Report'!$J$10),-'[2]NonRes - Report'!$J$10,IF(AND($B26="2-inch",DL26&gt;'[2]NonRes - Report'!$K$10),'[2]NonRes - Report'!$K$10,IF(AND($B26="2-inch",ABS(DL26)&gt;'[2]NonRes - Report'!$K$10),-'[2]NonRes - Report'!$K$10,IF(AND($B26="3-inch",DL26&gt;'[2]NonRes - Report'!$L$10),'[2]NonRes - Report'!$L$10,IF(AND($B26="3-inch",ABS(DL26)&gt;'[2]NonRes - Report'!$L$10),-'[2]NonRes - Report'!$L$10,IF(AND($B26="4-inch",DL26&gt;'[2]NonRes - Report'!$M$10),'[2]NonRes - Report'!$M$10,IF(AND($B26="4-inch",ABS(DL26)&gt;'[2]NonRes - Report'!$M$10),-'[2]NonRes - Report'!$M$10,IF(AND($B26="6-inch",DL26&gt;'[2]NonRes - Report'!$N$10),'[2]NonRes - Report'!$N$10,IF(AND($B26="6-inch",ABS(DL26)&gt;'[2]NonRes - Report'!$N$10),-'[2]NonRes - Report'!$N$10,IF(DL26&lt;0,-DL26,DL26)))))))))))))))</f>
        <v>8000</v>
      </c>
      <c r="AG26" s="38">
        <f>IF(AND($B26="3/4-inch",DM26&gt;'[2]NonRes - Report'!$G$10),'[2]NonRes - Report'!$G$10,IF(AND($B26="3/4-inch",ABS(DM26)&gt;'[2]NonRes - Report'!$G$10),-'[2]NonRes - Report'!$G$10,IF(AND($B26="1-inch",DM26&gt;'[2]NonRes - Report'!$I$10),'[2]NonRes - Report'!$I$10,IF(AND($B26="1-inch",ABS(DM26)&gt;'[2]NonRes - Report'!$I$10),-'[2]NonRes - Report'!$I$10,IF(AND($B26="1 1/2-inch",DM26&gt;'[2]NonRes - Report'!$J$10),'[2]NonRes - Report'!$J$10,IF(AND($B26="1 1/2-inch",ABS(DM26)&gt;'[2]NonRes - Report'!$J$10),-'[2]NonRes - Report'!$J$10,IF(AND($B26="2-inch",DM26&gt;'[2]NonRes - Report'!$K$10),'[2]NonRes - Report'!$K$10,IF(AND($B26="2-inch",ABS(DM26)&gt;'[2]NonRes - Report'!$K$10),-'[2]NonRes - Report'!$K$10,IF(AND($B26="3-inch",DM26&gt;'[2]NonRes - Report'!$L$10),'[2]NonRes - Report'!$L$10,IF(AND($B26="3-inch",ABS(DM26)&gt;'[2]NonRes - Report'!$L$10),-'[2]NonRes - Report'!$L$10,IF(AND($B26="4-inch",DM26&gt;'[2]NonRes - Report'!$M$10),'[2]NonRes - Report'!$M$10,IF(AND($B26="4-inch",ABS(DM26)&gt;'[2]NonRes - Report'!$M$10),-'[2]NonRes - Report'!$M$10,IF(AND($B26="6-inch",DM26&gt;'[2]NonRes - Report'!$N$10),'[2]NonRes - Report'!$N$10,IF(AND($B26="6-inch",ABS(DM26)&gt;'[2]NonRes - Report'!$N$10),-'[2]NonRes - Report'!$N$10,IF(DM26&lt;0,-DM26,DM26)))))))))))))))</f>
        <v>5800</v>
      </c>
      <c r="AH26" s="38">
        <f>IF(AND($B26="3/4-inch",DN26&gt;'[2]NonRes - Report'!$G$10),'[2]NonRes - Report'!$G$10,IF(AND($B26="3/4-inch",ABS(DN26)&gt;'[2]NonRes - Report'!$G$10),-'[2]NonRes - Report'!$G$10,IF(AND($B26="1-inch",DN26&gt;'[2]NonRes - Report'!$I$10),'[2]NonRes - Report'!$I$10,IF(AND($B26="1-inch",ABS(DN26)&gt;'[2]NonRes - Report'!$I$10),-'[2]NonRes - Report'!$I$10,IF(AND($B26="1 1/2-inch",DN26&gt;'[2]NonRes - Report'!$J$10),'[2]NonRes - Report'!$J$10,IF(AND($B26="1 1/2-inch",ABS(DN26)&gt;'[2]NonRes - Report'!$J$10),-'[2]NonRes - Report'!$J$10,IF(AND($B26="2-inch",DN26&gt;'[2]NonRes - Report'!$K$10),'[2]NonRes - Report'!$K$10,IF(AND($B26="2-inch",ABS(DN26)&gt;'[2]NonRes - Report'!$K$10),-'[2]NonRes - Report'!$K$10,IF(AND($B26="3-inch",DN26&gt;'[2]NonRes - Report'!$L$10),'[2]NonRes - Report'!$L$10,IF(AND($B26="3-inch",ABS(DN26)&gt;'[2]NonRes - Report'!$L$10),-'[2]NonRes - Report'!$L$10,IF(AND($B26="4-inch",DN26&gt;'[2]NonRes - Report'!$M$10),'[2]NonRes - Report'!$M$10,IF(AND($B26="4-inch",ABS(DN26)&gt;'[2]NonRes - Report'!$M$10),-'[2]NonRes - Report'!$M$10,IF(AND($B26="6-inch",DN26&gt;'[2]NonRes - Report'!$N$10),'[2]NonRes - Report'!$N$10,IF(AND($B26="6-inch",ABS(DN26)&gt;'[2]NonRes - Report'!$N$10),-'[2]NonRes - Report'!$N$10,IF(DN26&lt;0,-DN26,DN26)))))))))))))))</f>
        <v>15000</v>
      </c>
      <c r="AI26" s="38">
        <f>IF(AND($B26="3/4-inch",DO26&gt;'[2]NonRes - Report'!$G$10),'[2]NonRes - Report'!$G$10,IF(AND($B26="3/4-inch",ABS(DO26)&gt;'[2]NonRes - Report'!$G$10),-'[2]NonRes - Report'!$G$10,IF(AND($B26="1-inch",DO26&gt;'[2]NonRes - Report'!$I$10),'[2]NonRes - Report'!$I$10,IF(AND($B26="1-inch",ABS(DO26)&gt;'[2]NonRes - Report'!$I$10),-'[2]NonRes - Report'!$I$10,IF(AND($B26="1 1/2-inch",DO26&gt;'[2]NonRes - Report'!$J$10),'[2]NonRes - Report'!$J$10,IF(AND($B26="1 1/2-inch",ABS(DO26)&gt;'[2]NonRes - Report'!$J$10),-'[2]NonRes - Report'!$J$10,IF(AND($B26="2-inch",DO26&gt;'[2]NonRes - Report'!$K$10),'[2]NonRes - Report'!$K$10,IF(AND($B26="2-inch",ABS(DO26)&gt;'[2]NonRes - Report'!$K$10),-'[2]NonRes - Report'!$K$10,IF(AND($B26="3-inch",DO26&gt;'[2]NonRes - Report'!$L$10),'[2]NonRes - Report'!$L$10,IF(AND($B26="3-inch",ABS(DO26)&gt;'[2]NonRes - Report'!$L$10),-'[2]NonRes - Report'!$L$10,IF(AND($B26="4-inch",DO26&gt;'[2]NonRes - Report'!$M$10),'[2]NonRes - Report'!$M$10,IF(AND($B26="4-inch",ABS(DO26)&gt;'[2]NonRes - Report'!$M$10),-'[2]NonRes - Report'!$M$10,IF(AND($B26="6-inch",DO26&gt;'[2]NonRes - Report'!$N$10),'[2]NonRes - Report'!$N$10,IF(AND($B26="6-inch",ABS(DO26)&gt;'[2]NonRes - Report'!$N$10),-'[2]NonRes - Report'!$N$10,IF(DO26&lt;0,-DO26,DO26)))))))))))))))</f>
        <v>15000</v>
      </c>
      <c r="AJ26" s="38">
        <f>IF(AND($B26="3/4-inch",DP26&gt;'[2]NonRes - Report'!$G$10),'[2]NonRes - Report'!$G$10,IF(AND($B26="3/4-inch",ABS(DP26)&gt;'[2]NonRes - Report'!$G$10),-'[2]NonRes - Report'!$G$10,IF(AND($B26="1-inch",DP26&gt;'[2]NonRes - Report'!$I$10),'[2]NonRes - Report'!$I$10,IF(AND($B26="1-inch",ABS(DP26)&gt;'[2]NonRes - Report'!$I$10),-'[2]NonRes - Report'!$I$10,IF(AND($B26="1 1/2-inch",DP26&gt;'[2]NonRes - Report'!$J$10),'[2]NonRes - Report'!$J$10,IF(AND($B26="1 1/2-inch",ABS(DP26)&gt;'[2]NonRes - Report'!$J$10),-'[2]NonRes - Report'!$J$10,IF(AND($B26="2-inch",DP26&gt;'[2]NonRes - Report'!$K$10),'[2]NonRes - Report'!$K$10,IF(AND($B26="2-inch",ABS(DP26)&gt;'[2]NonRes - Report'!$K$10),-'[2]NonRes - Report'!$K$10,IF(AND($B26="3-inch",DP26&gt;'[2]NonRes - Report'!$L$10),'[2]NonRes - Report'!$L$10,IF(AND($B26="3-inch",ABS(DP26)&gt;'[2]NonRes - Report'!$L$10),-'[2]NonRes - Report'!$L$10,IF(AND($B26="4-inch",DP26&gt;'[2]NonRes - Report'!$M$10),'[2]NonRes - Report'!$M$10,IF(AND($B26="4-inch",ABS(DP26)&gt;'[2]NonRes - Report'!$M$10),-'[2]NonRes - Report'!$M$10,IF(AND($B26="6-inch",DP26&gt;'[2]NonRes - Report'!$N$10),'[2]NonRes - Report'!$N$10,IF(AND($B26="6-inch",ABS(DP26)&gt;'[2]NonRes - Report'!$N$10),-'[2]NonRes - Report'!$N$10,IF(DP26&lt;0,-DP26,DP26)))))))))))))))</f>
        <v>15000</v>
      </c>
      <c r="AK26" s="38">
        <f>IF(AND($B26="3/4-inch",DQ26&gt;'[2]NonRes - Report'!$G$10),'[2]NonRes - Report'!$G$10,IF(AND($B26="3/4-inch",ABS(DQ26)&gt;'[2]NonRes - Report'!$G$10),-'[2]NonRes - Report'!$G$10,IF(AND($B26="1-inch",DQ26&gt;'[2]NonRes - Report'!$I$10),'[2]NonRes - Report'!$I$10,IF(AND($B26="1-inch",ABS(DQ26)&gt;'[2]NonRes - Report'!$I$10),-'[2]NonRes - Report'!$I$10,IF(AND($B26="1 1/2-inch",DQ26&gt;'[2]NonRes - Report'!$J$10),'[2]NonRes - Report'!$J$10,IF(AND($B26="1 1/2-inch",ABS(DQ26)&gt;'[2]NonRes - Report'!$J$10),-'[2]NonRes - Report'!$J$10,IF(AND($B26="2-inch",DQ26&gt;'[2]NonRes - Report'!$K$10),'[2]NonRes - Report'!$K$10,IF(AND($B26="2-inch",ABS(DQ26)&gt;'[2]NonRes - Report'!$K$10),-'[2]NonRes - Report'!$K$10,IF(AND($B26="3-inch",DQ26&gt;'[2]NonRes - Report'!$L$10),'[2]NonRes - Report'!$L$10,IF(AND($B26="3-inch",ABS(DQ26)&gt;'[2]NonRes - Report'!$L$10),-'[2]NonRes - Report'!$L$10,IF(AND($B26="4-inch",DQ26&gt;'[2]NonRes - Report'!$M$10),'[2]NonRes - Report'!$M$10,IF(AND($B26="4-inch",ABS(DQ26)&gt;'[2]NonRes - Report'!$M$10),-'[2]NonRes - Report'!$M$10,IF(AND($B26="6-inch",DQ26&gt;'[2]NonRes - Report'!$N$10),'[2]NonRes - Report'!$N$10,IF(AND($B26="6-inch",ABS(DQ26)&gt;'[2]NonRes - Report'!$N$10),-'[2]NonRes - Report'!$N$10,IF(DQ26&lt;0,-DQ26,DQ26)))))))))))))))</f>
        <v>15000</v>
      </c>
      <c r="AL26" s="38">
        <f>IF(AND($B26="3/4-inch",DR26&gt;'[2]NonRes - Report'!$G$10),'[2]NonRes - Report'!$G$10,IF(AND($B26="3/4-inch",ABS(DR26)&gt;'[2]NonRes - Report'!$G$10),-'[2]NonRes - Report'!$G$10,IF(AND($B26="1-inch",DR26&gt;'[2]NonRes - Report'!$I$10),'[2]NonRes - Report'!$I$10,IF(AND($B26="1-inch",ABS(DR26)&gt;'[2]NonRes - Report'!$I$10),-'[2]NonRes - Report'!$I$10,IF(AND($B26="1 1/2-inch",DR26&gt;'[2]NonRes - Report'!$J$10),'[2]NonRes - Report'!$J$10,IF(AND($B26="1 1/2-inch",ABS(DR26)&gt;'[2]NonRes - Report'!$J$10),-'[2]NonRes - Report'!$J$10,IF(AND($B26="2-inch",DR26&gt;'[2]NonRes - Report'!$K$10),'[2]NonRes - Report'!$K$10,IF(AND($B26="2-inch",ABS(DR26)&gt;'[2]NonRes - Report'!$K$10),-'[2]NonRes - Report'!$K$10,IF(AND($B26="3-inch",DR26&gt;'[2]NonRes - Report'!$L$10),'[2]NonRes - Report'!$L$10,IF(AND($B26="3-inch",ABS(DR26)&gt;'[2]NonRes - Report'!$L$10),-'[2]NonRes - Report'!$L$10,IF(AND($B26="4-inch",DR26&gt;'[2]NonRes - Report'!$M$10),'[2]NonRes - Report'!$M$10,IF(AND($B26="4-inch",ABS(DR26)&gt;'[2]NonRes - Report'!$M$10),-'[2]NonRes - Report'!$M$10,IF(AND($B26="6-inch",DR26&gt;'[2]NonRes - Report'!$N$10),'[2]NonRes - Report'!$N$10,IF(AND($B26="6-inch",ABS(DR26)&gt;'[2]NonRes - Report'!$N$10),-'[2]NonRes - Report'!$N$10,IF(DR26&lt;0,-DR26,DR26)))))))))))))))</f>
        <v>15000</v>
      </c>
      <c r="AM26" s="38">
        <f>IF(AND($B26="3/4-inch",DS26&gt;'[2]NonRes - Report'!$G$10),'[2]NonRes - Report'!$G$10,IF(AND($B26="3/4-inch",ABS(DS26)&gt;'[2]NonRes - Report'!$G$10),-'[2]NonRes - Report'!$G$10,IF(AND($B26="1-inch",DS26&gt;'[2]NonRes - Report'!$I$10),'[2]NonRes - Report'!$I$10,IF(AND($B26="1-inch",ABS(DS26)&gt;'[2]NonRes - Report'!$I$10),-'[2]NonRes - Report'!$I$10,IF(AND($B26="1 1/2-inch",DS26&gt;'[2]NonRes - Report'!$J$10),'[2]NonRes - Report'!$J$10,IF(AND($B26="1 1/2-inch",ABS(DS26)&gt;'[2]NonRes - Report'!$J$10),-'[2]NonRes - Report'!$J$10,IF(AND($B26="2-inch",DS26&gt;'[2]NonRes - Report'!$K$10),'[2]NonRes - Report'!$K$10,IF(AND($B26="2-inch",ABS(DS26)&gt;'[2]NonRes - Report'!$K$10),-'[2]NonRes - Report'!$K$10,IF(AND($B26="3-inch",DS26&gt;'[2]NonRes - Report'!$L$10),'[2]NonRes - Report'!$L$10,IF(AND($B26="3-inch",ABS(DS26)&gt;'[2]NonRes - Report'!$L$10),-'[2]NonRes - Report'!$L$10,IF(AND($B26="4-inch",DS26&gt;'[2]NonRes - Report'!$M$10),'[2]NonRes - Report'!$M$10,IF(AND($B26="4-inch",ABS(DS26)&gt;'[2]NonRes - Report'!$M$10),-'[2]NonRes - Report'!$M$10,IF(AND($B26="6-inch",DS26&gt;'[2]NonRes - Report'!$N$10),'[2]NonRes - Report'!$N$10,IF(AND($B26="6-inch",ABS(DS26)&gt;'[2]NonRes - Report'!$N$10),-'[2]NonRes - Report'!$N$10,IF(DS26&lt;0,-DS26,DS26)))))))))))))))</f>
        <v>15000</v>
      </c>
      <c r="AN26" s="38">
        <f>IF(AND($B26="3/4-inch",DT26&gt;'[2]NonRes - Report'!$G$10),'[2]NonRes - Report'!$G$10,IF(AND($B26="3/4-inch",ABS(DT26)&gt;'[2]NonRes - Report'!$G$10),-'[2]NonRes - Report'!$G$10,IF(AND($B26="1-inch",DT26&gt;'[2]NonRes - Report'!$I$10),'[2]NonRes - Report'!$I$10,IF(AND($B26="1-inch",ABS(DT26)&gt;'[2]NonRes - Report'!$I$10),-'[2]NonRes - Report'!$I$10,IF(AND($B26="1 1/2-inch",DT26&gt;'[2]NonRes - Report'!$J$10),'[2]NonRes - Report'!$J$10,IF(AND($B26="1 1/2-inch",ABS(DT26)&gt;'[2]NonRes - Report'!$J$10),-'[2]NonRes - Report'!$J$10,IF(AND($B26="2-inch",DT26&gt;'[2]NonRes - Report'!$K$10),'[2]NonRes - Report'!$K$10,IF(AND($B26="2-inch",ABS(DT26)&gt;'[2]NonRes - Report'!$K$10),-'[2]NonRes - Report'!$K$10,IF(AND($B26="3-inch",DT26&gt;'[2]NonRes - Report'!$L$10),'[2]NonRes - Report'!$L$10,IF(AND($B26="3-inch",ABS(DT26)&gt;'[2]NonRes - Report'!$L$10),-'[2]NonRes - Report'!$L$10,IF(AND($B26="4-inch",DT26&gt;'[2]NonRes - Report'!$M$10),'[2]NonRes - Report'!$M$10,IF(AND($B26="4-inch",ABS(DT26)&gt;'[2]NonRes - Report'!$M$10),-'[2]NonRes - Report'!$M$10,IF(AND($B26="6-inch",DT26&gt;'[2]NonRes - Report'!$N$10),'[2]NonRes - Report'!$N$10,IF(AND($B26="6-inch",ABS(DT26)&gt;'[2]NonRes - Report'!$N$10),-'[2]NonRes - Report'!$N$10,IF(DT26&lt;0,-DT26,DT26)))))))))))))))</f>
        <v>14600</v>
      </c>
      <c r="AO26" s="39">
        <f>IF(AND($B26="3/4-inch",DU26&gt;'[2]NonRes - Report'!$G$10),'[2]NonRes - Report'!$G$10,IF(AND($B26="3/4-inch",ABS(DU26)&gt;'[2]NonRes - Report'!$G$10),-'[2]NonRes - Report'!$G$10,IF(AND($B26="1-inch",DU26&gt;'[2]NonRes - Report'!$I$10),'[2]NonRes - Report'!$I$10,IF(AND($B26="1-inch",ABS(DU26)&gt;'[2]NonRes - Report'!$I$10),-'[2]NonRes - Report'!$I$10,IF(AND($B26="1 1/2-inch",DU26&gt;'[2]NonRes - Report'!$J$10),'[2]NonRes - Report'!$J$10,IF(AND($B26="1 1/2-inch",ABS(DU26)&gt;'[2]NonRes - Report'!$J$10),-'[2]NonRes - Report'!$J$10,IF(AND($B26="2-inch",DU26&gt;'[2]NonRes - Report'!$K$10),'[2]NonRes - Report'!$K$10,IF(AND($B26="2-inch",ABS(DU26)&gt;'[2]NonRes - Report'!$K$10),-'[2]NonRes - Report'!$K$10,IF(AND($B26="3-inch",DU26&gt;'[2]NonRes - Report'!$L$10),'[2]NonRes - Report'!$L$10,IF(AND($B26="3-inch",ABS(DU26)&gt;'[2]NonRes - Report'!$L$10),-'[2]NonRes - Report'!$L$10,IF(AND($B26="4-inch",DU26&gt;'[2]NonRes - Report'!$M$10),'[2]NonRes - Report'!$M$10,IF(AND($B26="4-inch",ABS(DU26)&gt;'[2]NonRes - Report'!$M$10),-'[2]NonRes - Report'!$M$10,IF(AND($B26="6-inch",DU26&gt;'[2]NonRes - Report'!$N$10),'[2]NonRes - Report'!$N$10,IF(AND($B26="6-inch",ABS(DU26)&gt;'[2]NonRes - Report'!$N$10),-'[2]NonRes - Report'!$N$10,IF(DU26&lt;0,-DU26,DU26)))))))))))))))</f>
        <v>6800</v>
      </c>
      <c r="AP26" s="40">
        <f>IF(AND($B26="3/4-inch",DJ26&gt;'[2]NonRes - Report'!$G$10),('[2]NonRes - Report'!$G$10/'[2]NonRes - Report'!$I$22*'[2]NonRes - Report'!$E$10),IF(AND($B26="1-inch",DJ26&gt;'[2]NonRes - Report'!$I$10),('[2]NonRes - Report'!$I$10/'[2]NonRes - Report'!$I$22*'[2]NonRes - Report'!$E$10),IF(AND($B26="1 1/2-inch",DJ26&gt;'[2]NonRes - Report'!$J$10),('[2]NonRes - Report'!$J$10/'[2]NonRes - Report'!$I$22*'[2]NonRes - Report'!$E$10),IF(AND($B26="2-inch",DJ26&gt;'[2]NonRes - Report'!$K$10),('[2]NonRes - Report'!$K$10/'[2]NonRes - Report'!$I$22*'[2]NonRes - Report'!$E$10),IF(AND($B26="3-inch",DJ26&gt;'[2]NonRes - Report'!$L$10),('[2]NonRes - Report'!$L$10/'[2]NonRes - Report'!$I$22*'[2]NonRes - Report'!$E$10),IF(AND($B26="4-inch",DJ26&gt;'[2]NonRes - Report'!$M$10),('[2]NonRes - Report'!$M$10/'[2]NonRes - Report'!$I$22*'[2]NonRes - Report'!$E$10),IF(AND($B26="6-inch",DJ26&gt;'[2]NonRes - Report'!$N$10),('[2]NonRes - Report'!$N$10/'[2]NonRes - Report'!$I$22*'[2]NonRes - Report'!$E$10),AD26/'[2]NonRes - Report'!$I$22*'[2]NonRes - Report'!$E$10)))))))</f>
        <v>43.35</v>
      </c>
      <c r="AQ26" s="40">
        <f>IF(AND($B26="3/4-inch",DK26&gt;'[2]NonRes - Report'!$G$10),('[2]NonRes - Report'!$G$10/'[2]NonRes - Report'!$I$22*'[2]NonRes - Report'!$E$10),IF(AND($B26="1-inch",DK26&gt;'[2]NonRes - Report'!$I$10),('[2]NonRes - Report'!$I$10/'[2]NonRes - Report'!$I$22*'[2]NonRes - Report'!$E$10),IF(AND($B26="1 1/2-inch",DK26&gt;'[2]NonRes - Report'!$J$10),('[2]NonRes - Report'!$J$10/'[2]NonRes - Report'!$I$22*'[2]NonRes - Report'!$E$10),IF(AND($B26="2-inch",DK26&gt;'[2]NonRes - Report'!$K$10),('[2]NonRes - Report'!$K$10/'[2]NonRes - Report'!$I$22*'[2]NonRes - Report'!$E$10),IF(AND($B26="3-inch",DK26&gt;'[2]NonRes - Report'!$L$10),('[2]NonRes - Report'!$L$10/'[2]NonRes - Report'!$I$22*'[2]NonRes - Report'!$E$10),IF(AND($B26="4-inch",DK26&gt;'[2]NonRes - Report'!$M$10),('[2]NonRes - Report'!$M$10/'[2]NonRes - Report'!$I$22*'[2]NonRes - Report'!$E$10),IF(AND($B26="6-inch",DK26&gt;'[2]NonRes - Report'!$N$10),('[2]NonRes - Report'!$N$10/'[2]NonRes - Report'!$I$22*'[2]NonRes - Report'!$E$10),AE26/'[2]NonRes - Report'!$I$22*'[2]NonRes - Report'!$E$10)))))))</f>
        <v>55.25</v>
      </c>
      <c r="AR26" s="40">
        <f>IF(AND($B26="3/4-inch",DL26&gt;'[2]NonRes - Report'!$G$10),('[2]NonRes - Report'!$G$10/'[2]NonRes - Report'!$I$22*'[2]NonRes - Report'!$E$10),IF(AND($B26="1-inch",DL26&gt;'[2]NonRes - Report'!$I$10),('[2]NonRes - Report'!$I$10/'[2]NonRes - Report'!$I$22*'[2]NonRes - Report'!$E$10),IF(AND($B26="1 1/2-inch",DL26&gt;'[2]NonRes - Report'!$J$10),('[2]NonRes - Report'!$J$10/'[2]NonRes - Report'!$I$22*'[2]NonRes - Report'!$E$10),IF(AND($B26="2-inch",DL26&gt;'[2]NonRes - Report'!$K$10),('[2]NonRes - Report'!$K$10/'[2]NonRes - Report'!$I$22*'[2]NonRes - Report'!$E$10),IF(AND($B26="3-inch",DL26&gt;'[2]NonRes - Report'!$L$10),('[2]NonRes - Report'!$L$10/'[2]NonRes - Report'!$I$22*'[2]NonRes - Report'!$E$10),IF(AND($B26="4-inch",DL26&gt;'[2]NonRes - Report'!$M$10),('[2]NonRes - Report'!$M$10/'[2]NonRes - Report'!$I$22*'[2]NonRes - Report'!$E$10),IF(AND($B26="6-inch",DL26&gt;'[2]NonRes - Report'!$N$10),('[2]NonRes - Report'!$N$10/'[2]NonRes - Report'!$I$22*'[2]NonRes - Report'!$E$10),AF26/'[2]NonRes - Report'!$I$22*'[2]NonRes - Report'!$E$10)))))))</f>
        <v>68</v>
      </c>
      <c r="AS26" s="40">
        <f>IF(AND($B26="3/4-inch",DM26&gt;'[2]NonRes - Report'!$G$10),('[2]NonRes - Report'!$G$10/'[2]NonRes - Report'!$I$22*'[2]NonRes - Report'!$E$10),IF(AND($B26="1-inch",DM26&gt;'[2]NonRes - Report'!$I$10),('[2]NonRes - Report'!$I$10/'[2]NonRes - Report'!$I$22*'[2]NonRes - Report'!$E$10),IF(AND($B26="1 1/2-inch",DM26&gt;'[2]NonRes - Report'!$J$10),('[2]NonRes - Report'!$J$10/'[2]NonRes - Report'!$I$22*'[2]NonRes - Report'!$E$10),IF(AND($B26="2-inch",DM26&gt;'[2]NonRes - Report'!$K$10),('[2]NonRes - Report'!$K$10/'[2]NonRes - Report'!$I$22*'[2]NonRes - Report'!$E$10),IF(AND($B26="3-inch",DM26&gt;'[2]NonRes - Report'!$L$10),('[2]NonRes - Report'!$L$10/'[2]NonRes - Report'!$I$22*'[2]NonRes - Report'!$E$10),IF(AND($B26="4-inch",DM26&gt;'[2]NonRes - Report'!$M$10),('[2]NonRes - Report'!$M$10/'[2]NonRes - Report'!$I$22*'[2]NonRes - Report'!$E$10),IF(AND($B26="6-inch",DM26&gt;'[2]NonRes - Report'!$N$10),('[2]NonRes - Report'!$N$10/'[2]NonRes - Report'!$I$22*'[2]NonRes - Report'!$E$10),AG26/'[2]NonRes - Report'!$I$22*'[2]NonRes - Report'!$E$10)))))))</f>
        <v>49.3</v>
      </c>
      <c r="AT26" s="40">
        <f>IF(AND($B26="3/4-inch",DN26&gt;'[2]NonRes - Report'!$G$10),('[2]NonRes - Report'!$G$10/'[2]NonRes - Report'!$I$22*'[2]NonRes - Report'!$E$10),IF(AND($B26="1-inch",DN26&gt;'[2]NonRes - Report'!$I$10),('[2]NonRes - Report'!$I$10/'[2]NonRes - Report'!$I$22*'[2]NonRes - Report'!$E$10),IF(AND($B26="1 1/2-inch",DN26&gt;'[2]NonRes - Report'!$J$10),('[2]NonRes - Report'!$J$10/'[2]NonRes - Report'!$I$22*'[2]NonRes - Report'!$E$10),IF(AND($B26="2-inch",DN26&gt;'[2]NonRes - Report'!$K$10),('[2]NonRes - Report'!$K$10/'[2]NonRes - Report'!$I$22*'[2]NonRes - Report'!$E$10),IF(AND($B26="3-inch",DN26&gt;'[2]NonRes - Report'!$L$10),('[2]NonRes - Report'!$L$10/'[2]NonRes - Report'!$I$22*'[2]NonRes - Report'!$E$10),IF(AND($B26="4-inch",DN26&gt;'[2]NonRes - Report'!$M$10),('[2]NonRes - Report'!$M$10/'[2]NonRes - Report'!$I$22*'[2]NonRes - Report'!$E$10),IF(AND($B26="6-inch",DN26&gt;'[2]NonRes - Report'!$N$10),('[2]NonRes - Report'!$N$10/'[2]NonRes - Report'!$I$22*'[2]NonRes - Report'!$E$10),AH26/'[2]NonRes - Report'!$I$22*'[2]NonRes - Report'!$E$10)))))))</f>
        <v>127.5</v>
      </c>
      <c r="AU26" s="40">
        <f>IF(AND($B26="3/4-inch",DO26&gt;'[2]NonRes - Report'!$G$10),('[2]NonRes - Report'!$G$10/'[2]NonRes - Report'!$I$22*'[2]NonRes - Report'!$E$10),IF(AND($B26="1-inch",DO26&gt;'[2]NonRes - Report'!$I$10),('[2]NonRes - Report'!$I$10/'[2]NonRes - Report'!$I$22*'[2]NonRes - Report'!$E$10),IF(AND($B26="1 1/2-inch",DO26&gt;'[2]NonRes - Report'!$J$10),('[2]NonRes - Report'!$J$10/'[2]NonRes - Report'!$I$22*'[2]NonRes - Report'!$E$10),IF(AND($B26="2-inch",DO26&gt;'[2]NonRes - Report'!$K$10),('[2]NonRes - Report'!$K$10/'[2]NonRes - Report'!$I$22*'[2]NonRes - Report'!$E$10),IF(AND($B26="3-inch",DO26&gt;'[2]NonRes - Report'!$L$10),('[2]NonRes - Report'!$L$10/'[2]NonRes - Report'!$I$22*'[2]NonRes - Report'!$E$10),IF(AND($B26="4-inch",DO26&gt;'[2]NonRes - Report'!$M$10),('[2]NonRes - Report'!$M$10/'[2]NonRes - Report'!$I$22*'[2]NonRes - Report'!$E$10),IF(AND($B26="6-inch",DO26&gt;'[2]NonRes - Report'!$N$10),('[2]NonRes - Report'!$N$10/'[2]NonRes - Report'!$I$22*'[2]NonRes - Report'!$E$10),AI26/'[2]NonRes - Report'!$I$22*'[2]NonRes - Report'!$E$10)))))))</f>
        <v>127.5</v>
      </c>
      <c r="AV26" s="40">
        <f>IF(AND($B26="3/4-inch",DP26&gt;'[2]NonRes - Report'!$G$10),('[2]NonRes - Report'!$G$10/'[2]NonRes - Report'!$I$22*'[2]NonRes - Report'!$E$10),IF(AND($B26="1-inch",DP26&gt;'[2]NonRes - Report'!$I$10),('[2]NonRes - Report'!$I$10/'[2]NonRes - Report'!$I$22*'[2]NonRes - Report'!$E$10),IF(AND($B26="1 1/2-inch",DP26&gt;'[2]NonRes - Report'!$J$10),('[2]NonRes - Report'!$J$10/'[2]NonRes - Report'!$I$22*'[2]NonRes - Report'!$E$10),IF(AND($B26="2-inch",DP26&gt;'[2]NonRes - Report'!$K$10),('[2]NonRes - Report'!$K$10/'[2]NonRes - Report'!$I$22*'[2]NonRes - Report'!$E$10),IF(AND($B26="3-inch",DP26&gt;'[2]NonRes - Report'!$L$10),('[2]NonRes - Report'!$L$10/'[2]NonRes - Report'!$I$22*'[2]NonRes - Report'!$E$10),IF(AND($B26="4-inch",DP26&gt;'[2]NonRes - Report'!$M$10),('[2]NonRes - Report'!$M$10/'[2]NonRes - Report'!$I$22*'[2]NonRes - Report'!$E$10),IF(AND($B26="6-inch",DP26&gt;'[2]NonRes - Report'!$N$10),('[2]NonRes - Report'!$N$10/'[2]NonRes - Report'!$I$22*'[2]NonRes - Report'!$E$10),AJ26/'[2]NonRes - Report'!$I$22*'[2]NonRes - Report'!$E$10)))))))</f>
        <v>127.5</v>
      </c>
      <c r="AW26" s="40">
        <f>IF(AND($B26="3/4-inch",DQ26&gt;'[2]NonRes - Report'!$G$10),('[2]NonRes - Report'!$G$10/'[2]NonRes - Report'!$I$22*'[2]NonRes - Report'!$E$10),IF(AND($B26="1-inch",DQ26&gt;'[2]NonRes - Report'!$I$10),('[2]NonRes - Report'!$I$10/'[2]NonRes - Report'!$I$22*'[2]NonRes - Report'!$E$10),IF(AND($B26="1 1/2-inch",DQ26&gt;'[2]NonRes - Report'!$J$10),('[2]NonRes - Report'!$J$10/'[2]NonRes - Report'!$I$22*'[2]NonRes - Report'!$E$10),IF(AND($B26="2-inch",DQ26&gt;'[2]NonRes - Report'!$K$10),('[2]NonRes - Report'!$K$10/'[2]NonRes - Report'!$I$22*'[2]NonRes - Report'!$E$10),IF(AND($B26="3-inch",DQ26&gt;'[2]NonRes - Report'!$L$10),('[2]NonRes - Report'!$L$10/'[2]NonRes - Report'!$I$22*'[2]NonRes - Report'!$E$10),IF(AND($B26="4-inch",DQ26&gt;'[2]NonRes - Report'!$M$10),('[2]NonRes - Report'!$M$10/'[2]NonRes - Report'!$I$22*'[2]NonRes - Report'!$E$10),IF(AND($B26="6-inch",DQ26&gt;'[2]NonRes - Report'!$N$10),('[2]NonRes - Report'!$N$10/'[2]NonRes - Report'!$I$22*'[2]NonRes - Report'!$E$10),AK26/'[2]NonRes - Report'!$I$22*'[2]NonRes - Report'!$E$10)))))))</f>
        <v>127.5</v>
      </c>
      <c r="AX26" s="40">
        <f>IF(AND($B26="3/4-inch",DR26&gt;'[2]NonRes - Report'!$G$10),('[2]NonRes - Report'!$G$10/'[2]NonRes - Report'!$I$22*'[2]NonRes - Report'!$E$10),IF(AND($B26="1-inch",DR26&gt;'[2]NonRes - Report'!$I$10),('[2]NonRes - Report'!$I$10/'[2]NonRes - Report'!$I$22*'[2]NonRes - Report'!$E$10),IF(AND($B26="1 1/2-inch",DR26&gt;'[2]NonRes - Report'!$J$10),('[2]NonRes - Report'!$J$10/'[2]NonRes - Report'!$I$22*'[2]NonRes - Report'!$E$10),IF(AND($B26="2-inch",DR26&gt;'[2]NonRes - Report'!$K$10),('[2]NonRes - Report'!$K$10/'[2]NonRes - Report'!$I$22*'[2]NonRes - Report'!$E$10),IF(AND($B26="3-inch",DR26&gt;'[2]NonRes - Report'!$L$10),('[2]NonRes - Report'!$L$10/'[2]NonRes - Report'!$I$22*'[2]NonRes - Report'!$E$10),IF(AND($B26="4-inch",DR26&gt;'[2]NonRes - Report'!$M$10),('[2]NonRes - Report'!$M$10/'[2]NonRes - Report'!$I$22*'[2]NonRes - Report'!$E$10),IF(AND($B26="6-inch",DR26&gt;'[2]NonRes - Report'!$N$10),('[2]NonRes - Report'!$N$10/'[2]NonRes - Report'!$I$22*'[2]NonRes - Report'!$E$10),AL26/'[2]NonRes - Report'!$I$22*'[2]NonRes - Report'!$E$10)))))))</f>
        <v>127.5</v>
      </c>
      <c r="AY26" s="40">
        <f>IF(AND($B26="3/4-inch",DS26&gt;'[2]NonRes - Report'!$G$10),('[2]NonRes - Report'!$G$10/'[2]NonRes - Report'!$I$22*'[2]NonRes - Report'!$E$10),IF(AND($B26="1-inch",DS26&gt;'[2]NonRes - Report'!$I$10),('[2]NonRes - Report'!$I$10/'[2]NonRes - Report'!$I$22*'[2]NonRes - Report'!$E$10),IF(AND($B26="1 1/2-inch",DS26&gt;'[2]NonRes - Report'!$J$10),('[2]NonRes - Report'!$J$10/'[2]NonRes - Report'!$I$22*'[2]NonRes - Report'!$E$10),IF(AND($B26="2-inch",DS26&gt;'[2]NonRes - Report'!$K$10),('[2]NonRes - Report'!$K$10/'[2]NonRes - Report'!$I$22*'[2]NonRes - Report'!$E$10),IF(AND($B26="3-inch",DS26&gt;'[2]NonRes - Report'!$L$10),('[2]NonRes - Report'!$L$10/'[2]NonRes - Report'!$I$22*'[2]NonRes - Report'!$E$10),IF(AND($B26="4-inch",DS26&gt;'[2]NonRes - Report'!$M$10),('[2]NonRes - Report'!$M$10/'[2]NonRes - Report'!$I$22*'[2]NonRes - Report'!$E$10),IF(AND($B26="6-inch",DS26&gt;'[2]NonRes - Report'!$N$10),('[2]NonRes - Report'!$N$10/'[2]NonRes - Report'!$I$22*'[2]NonRes - Report'!$E$10),AM26/'[2]NonRes - Report'!$I$22*'[2]NonRes - Report'!$E$10)))))))</f>
        <v>127.5</v>
      </c>
      <c r="AZ26" s="40">
        <f>IF(AND($B26="3/4-inch",DT26&gt;'[2]NonRes - Report'!$G$10),('[2]NonRes - Report'!$G$10/'[2]NonRes - Report'!$I$22*'[2]NonRes - Report'!$E$10),IF(AND($B26="1-inch",DT26&gt;'[2]NonRes - Report'!$I$10),('[2]NonRes - Report'!$I$10/'[2]NonRes - Report'!$I$22*'[2]NonRes - Report'!$E$10),IF(AND($B26="1 1/2-inch",DT26&gt;'[2]NonRes - Report'!$J$10),('[2]NonRes - Report'!$J$10/'[2]NonRes - Report'!$I$22*'[2]NonRes - Report'!$E$10),IF(AND($B26="2-inch",DT26&gt;'[2]NonRes - Report'!$K$10),('[2]NonRes - Report'!$K$10/'[2]NonRes - Report'!$I$22*'[2]NonRes - Report'!$E$10),IF(AND($B26="3-inch",DT26&gt;'[2]NonRes - Report'!$L$10),('[2]NonRes - Report'!$L$10/'[2]NonRes - Report'!$I$22*'[2]NonRes - Report'!$E$10),IF(AND($B26="4-inch",DT26&gt;'[2]NonRes - Report'!$M$10),('[2]NonRes - Report'!$M$10/'[2]NonRes - Report'!$I$22*'[2]NonRes - Report'!$E$10),IF(AND($B26="6-inch",DT26&gt;'[2]NonRes - Report'!$N$10),('[2]NonRes - Report'!$N$10/'[2]NonRes - Report'!$I$22*'[2]NonRes - Report'!$E$10),AN26/'[2]NonRes - Report'!$I$22*'[2]NonRes - Report'!$E$10)))))))</f>
        <v>124.1</v>
      </c>
      <c r="BA26" s="41">
        <f>IF(AND($B26="3/4-inch",DU26&gt;'[2]NonRes - Report'!$G$10),('[2]NonRes - Report'!$G$10/'[2]NonRes - Report'!$I$22*'[2]NonRes - Report'!$E$10),IF(AND($B26="1-inch",DU26&gt;'[2]NonRes - Report'!$I$10),('[2]NonRes - Report'!$I$10/'[2]NonRes - Report'!$I$22*'[2]NonRes - Report'!$E$10),IF(AND($B26="1 1/2-inch",DU26&gt;'[2]NonRes - Report'!$J$10),('[2]NonRes - Report'!$J$10/'[2]NonRes - Report'!$I$22*'[2]NonRes - Report'!$E$10),IF(AND($B26="2-inch",DU26&gt;'[2]NonRes - Report'!$K$10),('[2]NonRes - Report'!$K$10/'[2]NonRes - Report'!$I$22*'[2]NonRes - Report'!$E$10),IF(AND($B26="3-inch",DU26&gt;'[2]NonRes - Report'!$L$10),('[2]NonRes - Report'!$L$10/'[2]NonRes - Report'!$I$22*'[2]NonRes - Report'!$E$10),IF(AND($B26="4-inch",DU26&gt;'[2]NonRes - Report'!$M$10),('[2]NonRes - Report'!$M$10/'[2]NonRes - Report'!$I$22*'[2]NonRes - Report'!$E$10),IF(AND($B26="6-inch",DU26&gt;'[2]NonRes - Report'!$N$10),('[2]NonRes - Report'!$N$10/'[2]NonRes - Report'!$I$22*'[2]NonRes - Report'!$E$10),AO26/'[2]NonRes - Report'!$I$22*'[2]NonRes - Report'!$E$10)))))))</f>
        <v>57.8</v>
      </c>
      <c r="BB26" s="38">
        <f>IF(AND($B26="3/4-inch",DJ26&gt;'[2]NonRes - Report'!$G$12),('[2]NonRes - Report'!$G$12-'[2]NonRes - Report'!$G$10),IF(AND($B26="3/4-inch",ABS(DJ26)&gt;'[2]NonRes - Report'!$G$12),-('[2]NonRes - Report'!$G$12-'[2]NonRes - Report'!$G$10),IF(AND($B26="1-inch",DJ26&gt;'[2]NonRes - Report'!$I$12),('[2]NonRes - Report'!$I$12-'[2]NonRes - Report'!$I$10),IF(AND($B26="1-inch",ABS(DJ26)&gt;'[2]NonRes - Report'!$I$12),-('[2]NonRes - Report'!$I$12-'[2]NonRes - Report'!$I$10),IF(AND($B26="1 1/2-inch",DJ26&gt;'[2]NonRes - Report'!$J$12),('[2]NonRes - Report'!$J$12-'[2]NonRes - Report'!$J$10),IF(AND($B26="1 1/2-inch",ABS(DJ26)&gt;'[2]NonRes - Report'!$J$12),-('[2]NonRes - Report'!$J$12-'[2]NonRes - Report'!$J$10),IF(AND($B26="2-inch",DJ26&gt;'[2]NonRes - Report'!$K$12),('[2]NonRes - Report'!$K$12-'[2]NonRes - Report'!$K$10),IF(AND($B26="2-inch",ABS(DJ26)&gt;'[2]NonRes - Report'!$K$12),-('[2]NonRes - Report'!$K$12-'[2]NonRes - Report'!$K$10),IF(AND($B26="3-inch",DJ26&gt;'[2]NonRes - Report'!$L$12),('[2]NonRes - Report'!$L$12-'[2]NonRes - Report'!$L$10),IF(AND($B26="3-inch",ABS(DJ26)&gt;'[2]NonRes - Report'!$L$12),-('[2]NonRes - Report'!$L$12-'[2]NonRes - Report'!$L$10),IF(AND($B26="4-inch",DJ26&gt;'[2]NonRes - Report'!$M$12),('[2]NonRes - Report'!$M$12-'[2]NonRes - Report'!$M$10),IF(AND($B26="4-inch",ABS(DJ26)&gt;'[2]NonRes - Report'!$M$12),-('[2]NonRes - Report'!$M$12-'[2]NonRes - Report'!$M$10),IF(AND($B26="6-inch",DJ26&gt;'[2]NonRes - Report'!$N$12),('[2]NonRes - Report'!$N$12-'[2]NonRes - Report'!$N$10),IF(AND($B26="6-inch",ABS(DJ26)&gt;'[2]NonRes - Report'!$N$12),-('[2]NonRes - Report'!$N$12-'[2]NonRes - Report'!$N$10),IF(DJ26&lt;0,(+DJ26+AD26),(+DJ26-AD26))))))))))))))))</f>
        <v>0</v>
      </c>
      <c r="BC26" s="38">
        <f>IF(AND($B26="3/4-inch",DK26&gt;'[2]NonRes - Report'!$G$12),('[2]NonRes - Report'!$G$12-'[2]NonRes - Report'!$G$10),IF(AND($B26="3/4-inch",ABS(DK26)&gt;'[2]NonRes - Report'!$G$12),-('[2]NonRes - Report'!$G$12-'[2]NonRes - Report'!$G$10),IF(AND($B26="1-inch",DK26&gt;'[2]NonRes - Report'!$I$12),('[2]NonRes - Report'!$I$12-'[2]NonRes - Report'!$I$10),IF(AND($B26="1-inch",ABS(DK26)&gt;'[2]NonRes - Report'!$I$12),-('[2]NonRes - Report'!$I$12-'[2]NonRes - Report'!$I$10),IF(AND($B26="1 1/2-inch",DK26&gt;'[2]NonRes - Report'!$J$12),('[2]NonRes - Report'!$J$12-'[2]NonRes - Report'!$J$10),IF(AND($B26="1 1/2-inch",ABS(DK26)&gt;'[2]NonRes - Report'!$J$12),-('[2]NonRes - Report'!$J$12-'[2]NonRes - Report'!$J$10),IF(AND($B26="2-inch",DK26&gt;'[2]NonRes - Report'!$K$12),('[2]NonRes - Report'!$K$12-'[2]NonRes - Report'!$K$10),IF(AND($B26="2-inch",ABS(DK26)&gt;'[2]NonRes - Report'!$K$12),-('[2]NonRes - Report'!$K$12-'[2]NonRes - Report'!$K$10),IF(AND($B26="3-inch",DK26&gt;'[2]NonRes - Report'!$L$12),('[2]NonRes - Report'!$L$12-'[2]NonRes - Report'!$L$10),IF(AND($B26="3-inch",ABS(DK26)&gt;'[2]NonRes - Report'!$L$12),-('[2]NonRes - Report'!$L$12-'[2]NonRes - Report'!$L$10),IF(AND($B26="4-inch",DK26&gt;'[2]NonRes - Report'!$M$12),('[2]NonRes - Report'!$M$12-'[2]NonRes - Report'!$M$10),IF(AND($B26="4-inch",ABS(DK26)&gt;'[2]NonRes - Report'!$M$12),-('[2]NonRes - Report'!$M$12-'[2]NonRes - Report'!$M$10),IF(AND($B26="6-inch",DK26&gt;'[2]NonRes - Report'!$N$12),('[2]NonRes - Report'!$N$12-'[2]NonRes - Report'!$N$10),IF(AND($B26="6-inch",ABS(DK26)&gt;'[2]NonRes - Report'!$N$12),-('[2]NonRes - Report'!$N$12-'[2]NonRes - Report'!$N$10),IF(DK26&lt;0,(+DK26+AE26),(+DK26-AE26))))))))))))))))</f>
        <v>0</v>
      </c>
      <c r="BD26" s="38">
        <f>IF(AND($B26="3/4-inch",DL26&gt;'[2]NonRes - Report'!$G$12),('[2]NonRes - Report'!$G$12-'[2]NonRes - Report'!$G$10),IF(AND($B26="3/4-inch",ABS(DL26)&gt;'[2]NonRes - Report'!$G$12),-('[2]NonRes - Report'!$G$12-'[2]NonRes - Report'!$G$10),IF(AND($B26="1-inch",DL26&gt;'[2]NonRes - Report'!$I$12),('[2]NonRes - Report'!$I$12-'[2]NonRes - Report'!$I$10),IF(AND($B26="1-inch",ABS(DL26)&gt;'[2]NonRes - Report'!$I$12),-('[2]NonRes - Report'!$I$12-'[2]NonRes - Report'!$I$10),IF(AND($B26="1 1/2-inch",DL26&gt;'[2]NonRes - Report'!$J$12),('[2]NonRes - Report'!$J$12-'[2]NonRes - Report'!$J$10),IF(AND($B26="1 1/2-inch",ABS(DL26)&gt;'[2]NonRes - Report'!$J$12),-('[2]NonRes - Report'!$J$12-'[2]NonRes - Report'!$J$10),IF(AND($B26="2-inch",DL26&gt;'[2]NonRes - Report'!$K$12),('[2]NonRes - Report'!$K$12-'[2]NonRes - Report'!$K$10),IF(AND($B26="2-inch",ABS(DL26)&gt;'[2]NonRes - Report'!$K$12),-('[2]NonRes - Report'!$K$12-'[2]NonRes - Report'!$K$10),IF(AND($B26="3-inch",DL26&gt;'[2]NonRes - Report'!$L$12),('[2]NonRes - Report'!$L$12-'[2]NonRes - Report'!$L$10),IF(AND($B26="3-inch",ABS(DL26)&gt;'[2]NonRes - Report'!$L$12),-('[2]NonRes - Report'!$L$12-'[2]NonRes - Report'!$L$10),IF(AND($B26="4-inch",DL26&gt;'[2]NonRes - Report'!$M$12),('[2]NonRes - Report'!$M$12-'[2]NonRes - Report'!$M$10),IF(AND($B26="4-inch",ABS(DL26)&gt;'[2]NonRes - Report'!$M$12),-('[2]NonRes - Report'!$M$12-'[2]NonRes - Report'!$M$10),IF(AND($B26="6-inch",DL26&gt;'[2]NonRes - Report'!$N$12),('[2]NonRes - Report'!$N$12-'[2]NonRes - Report'!$N$10),IF(AND($B26="6-inch",ABS(DL26)&gt;'[2]NonRes - Report'!$N$12),-('[2]NonRes - Report'!$N$12-'[2]NonRes - Report'!$N$10),IF(DL26&lt;0,(+DL26+AF26),(+DL26-AF26))))))))))))))))</f>
        <v>0</v>
      </c>
      <c r="BE26" s="38">
        <f>IF(AND($B26="3/4-inch",DM26&gt;'[2]NonRes - Report'!$G$12),('[2]NonRes - Report'!$G$12-'[2]NonRes - Report'!$G$10),IF(AND($B26="3/4-inch",ABS(DM26)&gt;'[2]NonRes - Report'!$G$12),-('[2]NonRes - Report'!$G$12-'[2]NonRes - Report'!$G$10),IF(AND($B26="1-inch",DM26&gt;'[2]NonRes - Report'!$I$12),('[2]NonRes - Report'!$I$12-'[2]NonRes - Report'!$I$10),IF(AND($B26="1-inch",ABS(DM26)&gt;'[2]NonRes - Report'!$I$12),-('[2]NonRes - Report'!$I$12-'[2]NonRes - Report'!$I$10),IF(AND($B26="1 1/2-inch",DM26&gt;'[2]NonRes - Report'!$J$12),('[2]NonRes - Report'!$J$12-'[2]NonRes - Report'!$J$10),IF(AND($B26="1 1/2-inch",ABS(DM26)&gt;'[2]NonRes - Report'!$J$12),-('[2]NonRes - Report'!$J$12-'[2]NonRes - Report'!$J$10),IF(AND($B26="2-inch",DM26&gt;'[2]NonRes - Report'!$K$12),('[2]NonRes - Report'!$K$12-'[2]NonRes - Report'!$K$10),IF(AND($B26="2-inch",ABS(DM26)&gt;'[2]NonRes - Report'!$K$12),-('[2]NonRes - Report'!$K$12-'[2]NonRes - Report'!$K$10),IF(AND($B26="3-inch",DM26&gt;'[2]NonRes - Report'!$L$12),('[2]NonRes - Report'!$L$12-'[2]NonRes - Report'!$L$10),IF(AND($B26="3-inch",ABS(DM26)&gt;'[2]NonRes - Report'!$L$12),-('[2]NonRes - Report'!$L$12-'[2]NonRes - Report'!$L$10),IF(AND($B26="4-inch",DM26&gt;'[2]NonRes - Report'!$M$12),('[2]NonRes - Report'!$M$12-'[2]NonRes - Report'!$M$10),IF(AND($B26="4-inch",ABS(DM26)&gt;'[2]NonRes - Report'!$M$12),-('[2]NonRes - Report'!$M$12-'[2]NonRes - Report'!$M$10),IF(AND($B26="6-inch",DM26&gt;'[2]NonRes - Report'!$N$12),('[2]NonRes - Report'!$N$12-'[2]NonRes - Report'!$N$10),IF(AND($B26="6-inch",ABS(DM26)&gt;'[2]NonRes - Report'!$N$12),-('[2]NonRes - Report'!$N$12-'[2]NonRes - Report'!$N$10),IF(DM26&lt;0,(+DM26+AG26),(+DM26-AG26))))))))))))))))</f>
        <v>0</v>
      </c>
      <c r="BF26" s="38">
        <f>IF(AND($B26="3/4-inch",DN26&gt;'[2]NonRes - Report'!$G$12),('[2]NonRes - Report'!$G$12-'[2]NonRes - Report'!$G$10),IF(AND($B26="3/4-inch",ABS(DN26)&gt;'[2]NonRes - Report'!$G$12),-('[2]NonRes - Report'!$G$12-'[2]NonRes - Report'!$G$10),IF(AND($B26="1-inch",DN26&gt;'[2]NonRes - Report'!$I$12),('[2]NonRes - Report'!$I$12-'[2]NonRes - Report'!$I$10),IF(AND($B26="1-inch",ABS(DN26)&gt;'[2]NonRes - Report'!$I$12),-('[2]NonRes - Report'!$I$12-'[2]NonRes - Report'!$I$10),IF(AND($B26="1 1/2-inch",DN26&gt;'[2]NonRes - Report'!$J$12),('[2]NonRes - Report'!$J$12-'[2]NonRes - Report'!$J$10),IF(AND($B26="1 1/2-inch",ABS(DN26)&gt;'[2]NonRes - Report'!$J$12),-('[2]NonRes - Report'!$J$12-'[2]NonRes - Report'!$J$10),IF(AND($B26="2-inch",DN26&gt;'[2]NonRes - Report'!$K$12),('[2]NonRes - Report'!$K$12-'[2]NonRes - Report'!$K$10),IF(AND($B26="2-inch",ABS(DN26)&gt;'[2]NonRes - Report'!$K$12),-('[2]NonRes - Report'!$K$12-'[2]NonRes - Report'!$K$10),IF(AND($B26="3-inch",DN26&gt;'[2]NonRes - Report'!$L$12),('[2]NonRes - Report'!$L$12-'[2]NonRes - Report'!$L$10),IF(AND($B26="3-inch",ABS(DN26)&gt;'[2]NonRes - Report'!$L$12),-('[2]NonRes - Report'!$L$12-'[2]NonRes - Report'!$L$10),IF(AND($B26="4-inch",DN26&gt;'[2]NonRes - Report'!$M$12),('[2]NonRes - Report'!$M$12-'[2]NonRes - Report'!$M$10),IF(AND($B26="4-inch",ABS(DN26)&gt;'[2]NonRes - Report'!$M$12),-('[2]NonRes - Report'!$M$12-'[2]NonRes - Report'!$M$10),IF(AND($B26="6-inch",DN26&gt;'[2]NonRes - Report'!$N$12),('[2]NonRes - Report'!$N$12-'[2]NonRes - Report'!$N$10),IF(AND($B26="6-inch",ABS(DN26)&gt;'[2]NonRes - Report'!$N$12),-('[2]NonRes - Report'!$N$12-'[2]NonRes - Report'!$N$10),IF(DN26&lt;0,(+DN26+AH26),(+DN26-AH26))))))))))))))))</f>
        <v>2900</v>
      </c>
      <c r="BG26" s="38">
        <f>IF(AND($B26="3/4-inch",DO26&gt;'[2]NonRes - Report'!$G$12),('[2]NonRes - Report'!$G$12-'[2]NonRes - Report'!$G$10),IF(AND($B26="3/4-inch",ABS(DO26)&gt;'[2]NonRes - Report'!$G$12),-('[2]NonRes - Report'!$G$12-'[2]NonRes - Report'!$G$10),IF(AND($B26="1-inch",DO26&gt;'[2]NonRes - Report'!$I$12),('[2]NonRes - Report'!$I$12-'[2]NonRes - Report'!$I$10),IF(AND($B26="1-inch",ABS(DO26)&gt;'[2]NonRes - Report'!$I$12),-('[2]NonRes - Report'!$I$12-'[2]NonRes - Report'!$I$10),IF(AND($B26="1 1/2-inch",DO26&gt;'[2]NonRes - Report'!$J$12),('[2]NonRes - Report'!$J$12-'[2]NonRes - Report'!$J$10),IF(AND($B26="1 1/2-inch",ABS(DO26)&gt;'[2]NonRes - Report'!$J$12),-('[2]NonRes - Report'!$J$12-'[2]NonRes - Report'!$J$10),IF(AND($B26="2-inch",DO26&gt;'[2]NonRes - Report'!$K$12),('[2]NonRes - Report'!$K$12-'[2]NonRes - Report'!$K$10),IF(AND($B26="2-inch",ABS(DO26)&gt;'[2]NonRes - Report'!$K$12),-('[2]NonRes - Report'!$K$12-'[2]NonRes - Report'!$K$10),IF(AND($B26="3-inch",DO26&gt;'[2]NonRes - Report'!$L$12),('[2]NonRes - Report'!$L$12-'[2]NonRes - Report'!$L$10),IF(AND($B26="3-inch",ABS(DO26)&gt;'[2]NonRes - Report'!$L$12),-('[2]NonRes - Report'!$L$12-'[2]NonRes - Report'!$L$10),IF(AND($B26="4-inch",DO26&gt;'[2]NonRes - Report'!$M$12),('[2]NonRes - Report'!$M$12-'[2]NonRes - Report'!$M$10),IF(AND($B26="4-inch",ABS(DO26)&gt;'[2]NonRes - Report'!$M$12),-('[2]NonRes - Report'!$M$12-'[2]NonRes - Report'!$M$10),IF(AND($B26="6-inch",DO26&gt;'[2]NonRes - Report'!$N$12),('[2]NonRes - Report'!$N$12-'[2]NonRes - Report'!$N$10),IF(AND($B26="6-inch",ABS(DO26)&gt;'[2]NonRes - Report'!$N$12),-('[2]NonRes - Report'!$N$12-'[2]NonRes - Report'!$N$10),IF(DO26&lt;0,(+DO26+AI26),(+DO26-AI26))))))))))))))))</f>
        <v>18300</v>
      </c>
      <c r="BH26" s="38">
        <f>IF(AND($B26="3/4-inch",DP26&gt;'[2]NonRes - Report'!$G$12),('[2]NonRes - Report'!$G$12-'[2]NonRes - Report'!$G$10),IF(AND($B26="3/4-inch",ABS(DP26)&gt;'[2]NonRes - Report'!$G$12),-('[2]NonRes - Report'!$G$12-'[2]NonRes - Report'!$G$10),IF(AND($B26="1-inch",DP26&gt;'[2]NonRes - Report'!$I$12),('[2]NonRes - Report'!$I$12-'[2]NonRes - Report'!$I$10),IF(AND($B26="1-inch",ABS(DP26)&gt;'[2]NonRes - Report'!$I$12),-('[2]NonRes - Report'!$I$12-'[2]NonRes - Report'!$I$10),IF(AND($B26="1 1/2-inch",DP26&gt;'[2]NonRes - Report'!$J$12),('[2]NonRes - Report'!$J$12-'[2]NonRes - Report'!$J$10),IF(AND($B26="1 1/2-inch",ABS(DP26)&gt;'[2]NonRes - Report'!$J$12),-('[2]NonRes - Report'!$J$12-'[2]NonRes - Report'!$J$10),IF(AND($B26="2-inch",DP26&gt;'[2]NonRes - Report'!$K$12),('[2]NonRes - Report'!$K$12-'[2]NonRes - Report'!$K$10),IF(AND($B26="2-inch",ABS(DP26)&gt;'[2]NonRes - Report'!$K$12),-('[2]NonRes - Report'!$K$12-'[2]NonRes - Report'!$K$10),IF(AND($B26="3-inch",DP26&gt;'[2]NonRes - Report'!$L$12),('[2]NonRes - Report'!$L$12-'[2]NonRes - Report'!$L$10),IF(AND($B26="3-inch",ABS(DP26)&gt;'[2]NonRes - Report'!$L$12),-('[2]NonRes - Report'!$L$12-'[2]NonRes - Report'!$L$10),IF(AND($B26="4-inch",DP26&gt;'[2]NonRes - Report'!$M$12),('[2]NonRes - Report'!$M$12-'[2]NonRes - Report'!$M$10),IF(AND($B26="4-inch",ABS(DP26)&gt;'[2]NonRes - Report'!$M$12),-('[2]NonRes - Report'!$M$12-'[2]NonRes - Report'!$M$10),IF(AND($B26="6-inch",DP26&gt;'[2]NonRes - Report'!$N$12),('[2]NonRes - Report'!$N$12-'[2]NonRes - Report'!$N$10),IF(AND($B26="6-inch",ABS(DP26)&gt;'[2]NonRes - Report'!$N$12),-('[2]NonRes - Report'!$N$12-'[2]NonRes - Report'!$N$10),IF(DP26&lt;0,(+DP26+AJ26),(+DP26-AJ26))))))))))))))))</f>
        <v>60000</v>
      </c>
      <c r="BI26" s="38">
        <f>IF(AND($B26="3/4-inch",DQ26&gt;'[2]NonRes - Report'!$G$12),('[2]NonRes - Report'!$G$12-'[2]NonRes - Report'!$G$10),IF(AND($B26="3/4-inch",ABS(DQ26)&gt;'[2]NonRes - Report'!$G$12),-('[2]NonRes - Report'!$G$12-'[2]NonRes - Report'!$G$10),IF(AND($B26="1-inch",DQ26&gt;'[2]NonRes - Report'!$I$12),('[2]NonRes - Report'!$I$12-'[2]NonRes - Report'!$I$10),IF(AND($B26="1-inch",ABS(DQ26)&gt;'[2]NonRes - Report'!$I$12),-('[2]NonRes - Report'!$I$12-'[2]NonRes - Report'!$I$10),IF(AND($B26="1 1/2-inch",DQ26&gt;'[2]NonRes - Report'!$J$12),('[2]NonRes - Report'!$J$12-'[2]NonRes - Report'!$J$10),IF(AND($B26="1 1/2-inch",ABS(DQ26)&gt;'[2]NonRes - Report'!$J$12),-('[2]NonRes - Report'!$J$12-'[2]NonRes - Report'!$J$10),IF(AND($B26="2-inch",DQ26&gt;'[2]NonRes - Report'!$K$12),('[2]NonRes - Report'!$K$12-'[2]NonRes - Report'!$K$10),IF(AND($B26="2-inch",ABS(DQ26)&gt;'[2]NonRes - Report'!$K$12),-('[2]NonRes - Report'!$K$12-'[2]NonRes - Report'!$K$10),IF(AND($B26="3-inch",DQ26&gt;'[2]NonRes - Report'!$L$12),('[2]NonRes - Report'!$L$12-'[2]NonRes - Report'!$L$10),IF(AND($B26="3-inch",ABS(DQ26)&gt;'[2]NonRes - Report'!$L$12),-('[2]NonRes - Report'!$L$12-'[2]NonRes - Report'!$L$10),IF(AND($B26="4-inch",DQ26&gt;'[2]NonRes - Report'!$M$12),('[2]NonRes - Report'!$M$12-'[2]NonRes - Report'!$M$10),IF(AND($B26="4-inch",ABS(DQ26)&gt;'[2]NonRes - Report'!$M$12),-('[2]NonRes - Report'!$M$12-'[2]NonRes - Report'!$M$10),IF(AND($B26="6-inch",DQ26&gt;'[2]NonRes - Report'!$N$12),('[2]NonRes - Report'!$N$12-'[2]NonRes - Report'!$N$10),IF(AND($B26="6-inch",ABS(DQ26)&gt;'[2]NonRes - Report'!$N$12),-('[2]NonRes - Report'!$N$12-'[2]NonRes - Report'!$N$10),IF(DQ26&lt;0,(+DQ26+AK26),(+DQ26-AK26))))))))))))))))</f>
        <v>44800</v>
      </c>
      <c r="BJ26" s="38">
        <f>IF(AND($B26="3/4-inch",DR26&gt;'[2]NonRes - Report'!$G$12),('[2]NonRes - Report'!$G$12-'[2]NonRes - Report'!$G$10),IF(AND($B26="3/4-inch",ABS(DR26)&gt;'[2]NonRes - Report'!$G$12),-('[2]NonRes - Report'!$G$12-'[2]NonRes - Report'!$G$10),IF(AND($B26="1-inch",DR26&gt;'[2]NonRes - Report'!$I$12),('[2]NonRes - Report'!$I$12-'[2]NonRes - Report'!$I$10),IF(AND($B26="1-inch",ABS(DR26)&gt;'[2]NonRes - Report'!$I$12),-('[2]NonRes - Report'!$I$12-'[2]NonRes - Report'!$I$10),IF(AND($B26="1 1/2-inch",DR26&gt;'[2]NonRes - Report'!$J$12),('[2]NonRes - Report'!$J$12-'[2]NonRes - Report'!$J$10),IF(AND($B26="1 1/2-inch",ABS(DR26)&gt;'[2]NonRes - Report'!$J$12),-('[2]NonRes - Report'!$J$12-'[2]NonRes - Report'!$J$10),IF(AND($B26="2-inch",DR26&gt;'[2]NonRes - Report'!$K$12),('[2]NonRes - Report'!$K$12-'[2]NonRes - Report'!$K$10),IF(AND($B26="2-inch",ABS(DR26)&gt;'[2]NonRes - Report'!$K$12),-('[2]NonRes - Report'!$K$12-'[2]NonRes - Report'!$K$10),IF(AND($B26="3-inch",DR26&gt;'[2]NonRes - Report'!$L$12),('[2]NonRes - Report'!$L$12-'[2]NonRes - Report'!$L$10),IF(AND($B26="3-inch",ABS(DR26)&gt;'[2]NonRes - Report'!$L$12),-('[2]NonRes - Report'!$L$12-'[2]NonRes - Report'!$L$10),IF(AND($B26="4-inch",DR26&gt;'[2]NonRes - Report'!$M$12),('[2]NonRes - Report'!$M$12-'[2]NonRes - Report'!$M$10),IF(AND($B26="4-inch",ABS(DR26)&gt;'[2]NonRes - Report'!$M$12),-('[2]NonRes - Report'!$M$12-'[2]NonRes - Report'!$M$10),IF(AND($B26="6-inch",DR26&gt;'[2]NonRes - Report'!$N$12),('[2]NonRes - Report'!$N$12-'[2]NonRes - Report'!$N$10),IF(AND($B26="6-inch",ABS(DR26)&gt;'[2]NonRes - Report'!$N$12),-('[2]NonRes - Report'!$N$12-'[2]NonRes - Report'!$N$10),IF(DR26&lt;0,(+DR26+AL26),(+DR26-AL26))))))))))))))))</f>
        <v>54600</v>
      </c>
      <c r="BK26" s="38">
        <f>IF(AND($B26="3/4-inch",DS26&gt;'[2]NonRes - Report'!$G$12),('[2]NonRes - Report'!$G$12-'[2]NonRes - Report'!$G$10),IF(AND($B26="3/4-inch",ABS(DS26)&gt;'[2]NonRes - Report'!$G$12),-('[2]NonRes - Report'!$G$12-'[2]NonRes - Report'!$G$10),IF(AND($B26="1-inch",DS26&gt;'[2]NonRes - Report'!$I$12),('[2]NonRes - Report'!$I$12-'[2]NonRes - Report'!$I$10),IF(AND($B26="1-inch",ABS(DS26)&gt;'[2]NonRes - Report'!$I$12),-('[2]NonRes - Report'!$I$12-'[2]NonRes - Report'!$I$10),IF(AND($B26="1 1/2-inch",DS26&gt;'[2]NonRes - Report'!$J$12),('[2]NonRes - Report'!$J$12-'[2]NonRes - Report'!$J$10),IF(AND($B26="1 1/2-inch",ABS(DS26)&gt;'[2]NonRes - Report'!$J$12),-('[2]NonRes - Report'!$J$12-'[2]NonRes - Report'!$J$10),IF(AND($B26="2-inch",DS26&gt;'[2]NonRes - Report'!$K$12),('[2]NonRes - Report'!$K$12-'[2]NonRes - Report'!$K$10),IF(AND($B26="2-inch",ABS(DS26)&gt;'[2]NonRes - Report'!$K$12),-('[2]NonRes - Report'!$K$12-'[2]NonRes - Report'!$K$10),IF(AND($B26="3-inch",DS26&gt;'[2]NonRes - Report'!$L$12),('[2]NonRes - Report'!$L$12-'[2]NonRes - Report'!$L$10),IF(AND($B26="3-inch",ABS(DS26)&gt;'[2]NonRes - Report'!$L$12),-('[2]NonRes - Report'!$L$12-'[2]NonRes - Report'!$L$10),IF(AND($B26="4-inch",DS26&gt;'[2]NonRes - Report'!$M$12),('[2]NonRes - Report'!$M$12-'[2]NonRes - Report'!$M$10),IF(AND($B26="4-inch",ABS(DS26)&gt;'[2]NonRes - Report'!$M$12),-('[2]NonRes - Report'!$M$12-'[2]NonRes - Report'!$M$10),IF(AND($B26="6-inch",DS26&gt;'[2]NonRes - Report'!$N$12),('[2]NonRes - Report'!$N$12-'[2]NonRes - Report'!$N$10),IF(AND($B26="6-inch",ABS(DS26)&gt;'[2]NonRes - Report'!$N$12),-('[2]NonRes - Report'!$N$12-'[2]NonRes - Report'!$N$10),IF(DS26&lt;0,(+DS26+AM26),(+DS26-AM26))))))))))))))))</f>
        <v>41800</v>
      </c>
      <c r="BL26" s="38">
        <f>IF(AND($B26="3/4-inch",DT26&gt;'[2]NonRes - Report'!$G$12),('[2]NonRes - Report'!$G$12-'[2]NonRes - Report'!$G$10),IF(AND($B26="3/4-inch",ABS(DT26)&gt;'[2]NonRes - Report'!$G$12),-('[2]NonRes - Report'!$G$12-'[2]NonRes - Report'!$G$10),IF(AND($B26="1-inch",DT26&gt;'[2]NonRes - Report'!$I$12),('[2]NonRes - Report'!$I$12-'[2]NonRes - Report'!$I$10),IF(AND($B26="1-inch",ABS(DT26)&gt;'[2]NonRes - Report'!$I$12),-('[2]NonRes - Report'!$I$12-'[2]NonRes - Report'!$I$10),IF(AND($B26="1 1/2-inch",DT26&gt;'[2]NonRes - Report'!$J$12),('[2]NonRes - Report'!$J$12-'[2]NonRes - Report'!$J$10),IF(AND($B26="1 1/2-inch",ABS(DT26)&gt;'[2]NonRes - Report'!$J$12),-('[2]NonRes - Report'!$J$12-'[2]NonRes - Report'!$J$10),IF(AND($B26="2-inch",DT26&gt;'[2]NonRes - Report'!$K$12),('[2]NonRes - Report'!$K$12-'[2]NonRes - Report'!$K$10),IF(AND($B26="2-inch",ABS(DT26)&gt;'[2]NonRes - Report'!$K$12),-('[2]NonRes - Report'!$K$12-'[2]NonRes - Report'!$K$10),IF(AND($B26="3-inch",DT26&gt;'[2]NonRes - Report'!$L$12),('[2]NonRes - Report'!$L$12-'[2]NonRes - Report'!$L$10),IF(AND($B26="3-inch",ABS(DT26)&gt;'[2]NonRes - Report'!$L$12),-('[2]NonRes - Report'!$L$12-'[2]NonRes - Report'!$L$10),IF(AND($B26="4-inch",DT26&gt;'[2]NonRes - Report'!$M$12),('[2]NonRes - Report'!$M$12-'[2]NonRes - Report'!$M$10),IF(AND($B26="4-inch",ABS(DT26)&gt;'[2]NonRes - Report'!$M$12),-('[2]NonRes - Report'!$M$12-'[2]NonRes - Report'!$M$10),IF(AND($B26="6-inch",DT26&gt;'[2]NonRes - Report'!$N$12),('[2]NonRes - Report'!$N$12-'[2]NonRes - Report'!$N$10),IF(AND($B26="6-inch",ABS(DT26)&gt;'[2]NonRes - Report'!$N$12),-('[2]NonRes - Report'!$N$12-'[2]NonRes - Report'!$N$10),IF(DT26&lt;0,(+DT26+AN26),(+DT26-AN26))))))))))))))))</f>
        <v>0</v>
      </c>
      <c r="BM26" s="39">
        <f>IF(AND($B26="3/4-inch",DU26&gt;'[2]NonRes - Report'!$G$12),('[2]NonRes - Report'!$G$12-'[2]NonRes - Report'!$G$10),IF(AND($B26="3/4-inch",ABS(DU26)&gt;'[2]NonRes - Report'!$G$12),-('[2]NonRes - Report'!$G$12-'[2]NonRes - Report'!$G$10),IF(AND($B26="1-inch",DU26&gt;'[2]NonRes - Report'!$I$12),('[2]NonRes - Report'!$I$12-'[2]NonRes - Report'!$I$10),IF(AND($B26="1-inch",ABS(DU26)&gt;'[2]NonRes - Report'!$I$12),-('[2]NonRes - Report'!$I$12-'[2]NonRes - Report'!$I$10),IF(AND($B26="1 1/2-inch",DU26&gt;'[2]NonRes - Report'!$J$12),('[2]NonRes - Report'!$J$12-'[2]NonRes - Report'!$J$10),IF(AND($B26="1 1/2-inch",ABS(DU26)&gt;'[2]NonRes - Report'!$J$12),-('[2]NonRes - Report'!$J$12-'[2]NonRes - Report'!$J$10),IF(AND($B26="2-inch",DU26&gt;'[2]NonRes - Report'!$K$12),('[2]NonRes - Report'!$K$12-'[2]NonRes - Report'!$K$10),IF(AND($B26="2-inch",ABS(DU26)&gt;'[2]NonRes - Report'!$K$12),-('[2]NonRes - Report'!$K$12-'[2]NonRes - Report'!$K$10),IF(AND($B26="3-inch",DU26&gt;'[2]NonRes - Report'!$L$12),('[2]NonRes - Report'!$L$12-'[2]NonRes - Report'!$L$10),IF(AND($B26="3-inch",ABS(DU26)&gt;'[2]NonRes - Report'!$L$12),-('[2]NonRes - Report'!$L$12-'[2]NonRes - Report'!$L$10),IF(AND($B26="4-inch",DU26&gt;'[2]NonRes - Report'!$M$12),('[2]NonRes - Report'!$M$12-'[2]NonRes - Report'!$M$10),IF(AND($B26="4-inch",ABS(DU26)&gt;'[2]NonRes - Report'!$M$12),-('[2]NonRes - Report'!$M$12-'[2]NonRes - Report'!$M$10),IF(AND($B26="6-inch",DU26&gt;'[2]NonRes - Report'!$N$12),('[2]NonRes - Report'!$N$12-'[2]NonRes - Report'!$N$10),IF(AND($B26="6-inch",ABS(DU26)&gt;'[2]NonRes - Report'!$N$12),-('[2]NonRes - Report'!$N$12-'[2]NonRes - Report'!$N$10),IF(DU26&lt;0,(+DU26+AO26),(+DU26-AO26))))))))))))))))</f>
        <v>0</v>
      </c>
      <c r="BN26" s="40">
        <f>IF(AND($B26="3/4-inch",DJ26&gt;'[2]NonRes - Report'!$G$12),(('[2]NonRes - Report'!$G$12-'[2]NonRes - Report'!$G$10)/'[2]NonRes - Report'!$I$22*'[2]NonRes - Report'!$E$12),IF(AND($B26="1-inch",DJ26&gt;'[2]NonRes - Report'!$I$12),(('[2]NonRes - Report'!$I$12-'[2]NonRes - Report'!$I$10)/'[2]NonRes - Report'!$I$22*'[2]NonRes - Report'!$E$12),IF(AND($B26="1 1/2-inch",DJ26&gt;'[2]NonRes - Report'!$J$12),(('[2]NonRes - Report'!$J$12-'[2]NonRes - Report'!$J$10)/'[2]NonRes - Report'!$I$22*'[2]NonRes - Report'!$E$12),IF(AND($B26="2-inch",DJ26&gt;'[2]NonRes - Report'!$K$12),(('[2]NonRes - Report'!$K$12-'[2]NonRes - Report'!$K$10)/'[2]NonRes - Report'!$I$22*'[2]NonRes - Report'!$E$12),IF(AND($B26="3-inch",DJ26&gt;'[2]NonRes - Report'!$L$12),(('[2]NonRes - Report'!$L$12-'[2]NonRes - Report'!$L$10)/'[2]NonRes - Report'!$I$22*'[2]NonRes - Report'!$E$12),IF(AND($B26="4-inch",DJ26&gt;'[2]NonRes - Report'!$M$12),(('[2]NonRes - Report'!$M$12-'[2]NonRes - Report'!$M$10)/'[2]NonRes - Report'!$I$22*'[2]NonRes - Report'!$E$12),IF(AND($B26="6-inch",DJ26&gt;'[2]NonRes - Report'!$N$12),(('[2]NonRes - Report'!$N$12-'[2]NonRes - Report'!$N$10)/'[2]NonRes - Report'!$I$22*'[2]NonRes - Report'!$E$12),BB26/'[2]NonRes - Report'!$I$22*'[2]NonRes - Report'!$E$12)))))))</f>
        <v>0</v>
      </c>
      <c r="BO26" s="40">
        <f>IF(AND($B26="3/4-inch",DK26&gt;'[2]NonRes - Report'!$G$12),(('[2]NonRes - Report'!$G$12-'[2]NonRes - Report'!$G$10)/'[2]NonRes - Report'!$I$22*'[2]NonRes - Report'!$E$12),IF(AND($B26="1-inch",DK26&gt;'[2]NonRes - Report'!$I$12),(('[2]NonRes - Report'!$I$12-'[2]NonRes - Report'!$I$10)/'[2]NonRes - Report'!$I$22*'[2]NonRes - Report'!$E$12),IF(AND($B26="1 1/2-inch",DK26&gt;'[2]NonRes - Report'!$J$12),(('[2]NonRes - Report'!$J$12-'[2]NonRes - Report'!$J$10)/'[2]NonRes - Report'!$I$22*'[2]NonRes - Report'!$E$12),IF(AND($B26="2-inch",DK26&gt;'[2]NonRes - Report'!$K$12),(('[2]NonRes - Report'!$K$12-'[2]NonRes - Report'!$K$10)/'[2]NonRes - Report'!$I$22*'[2]NonRes - Report'!$E$12),IF(AND($B26="3-inch",DK26&gt;'[2]NonRes - Report'!$L$12),(('[2]NonRes - Report'!$L$12-'[2]NonRes - Report'!$L$10)/'[2]NonRes - Report'!$I$22*'[2]NonRes - Report'!$E$12),IF(AND($B26="4-inch",DK26&gt;'[2]NonRes - Report'!$M$12),(('[2]NonRes - Report'!$M$12-'[2]NonRes - Report'!$M$10)/'[2]NonRes - Report'!$I$22*'[2]NonRes - Report'!$E$12),IF(AND($B26="6-inch",DK26&gt;'[2]NonRes - Report'!$N$12),(('[2]NonRes - Report'!$N$12-'[2]NonRes - Report'!$N$10)/'[2]NonRes - Report'!$I$22*'[2]NonRes - Report'!$E$12),BC26/'[2]NonRes - Report'!$I$22*'[2]NonRes - Report'!$E$12)))))))</f>
        <v>0</v>
      </c>
      <c r="BP26" s="40">
        <f>IF(AND($B26="3/4-inch",DL26&gt;'[2]NonRes - Report'!$G$12),(('[2]NonRes - Report'!$G$12-'[2]NonRes - Report'!$G$10)/'[2]NonRes - Report'!$I$22*'[2]NonRes - Report'!$E$12),IF(AND($B26="1-inch",DL26&gt;'[2]NonRes - Report'!$I$12),(('[2]NonRes - Report'!$I$12-'[2]NonRes - Report'!$I$10)/'[2]NonRes - Report'!$I$22*'[2]NonRes - Report'!$E$12),IF(AND($B26="1 1/2-inch",DL26&gt;'[2]NonRes - Report'!$J$12),(('[2]NonRes - Report'!$J$12-'[2]NonRes - Report'!$J$10)/'[2]NonRes - Report'!$I$22*'[2]NonRes - Report'!$E$12),IF(AND($B26="2-inch",DL26&gt;'[2]NonRes - Report'!$K$12),(('[2]NonRes - Report'!$K$12-'[2]NonRes - Report'!$K$10)/'[2]NonRes - Report'!$I$22*'[2]NonRes - Report'!$E$12),IF(AND($B26="3-inch",DL26&gt;'[2]NonRes - Report'!$L$12),(('[2]NonRes - Report'!$L$12-'[2]NonRes - Report'!$L$10)/'[2]NonRes - Report'!$I$22*'[2]NonRes - Report'!$E$12),IF(AND($B26="4-inch",DL26&gt;'[2]NonRes - Report'!$M$12),(('[2]NonRes - Report'!$M$12-'[2]NonRes - Report'!$M$10)/'[2]NonRes - Report'!$I$22*'[2]NonRes - Report'!$E$12),IF(AND($B26="6-inch",DL26&gt;'[2]NonRes - Report'!$N$12),(('[2]NonRes - Report'!$N$12-'[2]NonRes - Report'!$N$10)/'[2]NonRes - Report'!$I$22*'[2]NonRes - Report'!$E$12),BD26/'[2]NonRes - Report'!$I$22*'[2]NonRes - Report'!$E$12)))))))</f>
        <v>0</v>
      </c>
      <c r="BQ26" s="40">
        <f>IF(AND($B26="3/4-inch",DM26&gt;'[2]NonRes - Report'!$G$12),(('[2]NonRes - Report'!$G$12-'[2]NonRes - Report'!$G$10)/'[2]NonRes - Report'!$I$22*'[2]NonRes - Report'!$E$12),IF(AND($B26="1-inch",DM26&gt;'[2]NonRes - Report'!$I$12),(('[2]NonRes - Report'!$I$12-'[2]NonRes - Report'!$I$10)/'[2]NonRes - Report'!$I$22*'[2]NonRes - Report'!$E$12),IF(AND($B26="1 1/2-inch",DM26&gt;'[2]NonRes - Report'!$J$12),(('[2]NonRes - Report'!$J$12-'[2]NonRes - Report'!$J$10)/'[2]NonRes - Report'!$I$22*'[2]NonRes - Report'!$E$12),IF(AND($B26="2-inch",DM26&gt;'[2]NonRes - Report'!$K$12),(('[2]NonRes - Report'!$K$12-'[2]NonRes - Report'!$K$10)/'[2]NonRes - Report'!$I$22*'[2]NonRes - Report'!$E$12),IF(AND($B26="3-inch",DM26&gt;'[2]NonRes - Report'!$L$12),(('[2]NonRes - Report'!$L$12-'[2]NonRes - Report'!$L$10)/'[2]NonRes - Report'!$I$22*'[2]NonRes - Report'!$E$12),IF(AND($B26="4-inch",DM26&gt;'[2]NonRes - Report'!$M$12),(('[2]NonRes - Report'!$M$12-'[2]NonRes - Report'!$M$10)/'[2]NonRes - Report'!$I$22*'[2]NonRes - Report'!$E$12),IF(AND($B26="6-inch",DM26&gt;'[2]NonRes - Report'!$N$12),(('[2]NonRes - Report'!$N$12-'[2]NonRes - Report'!$N$10)/'[2]NonRes - Report'!$I$22*'[2]NonRes - Report'!$E$12),BE26/'[2]NonRes - Report'!$I$22*'[2]NonRes - Report'!$E$12)))))))</f>
        <v>0</v>
      </c>
      <c r="BR26" s="40">
        <f>IF(AND($B26="3/4-inch",DN26&gt;'[2]NonRes - Report'!$G$12),(('[2]NonRes - Report'!$G$12-'[2]NonRes - Report'!$G$10)/'[2]NonRes - Report'!$I$22*'[2]NonRes - Report'!$E$12),IF(AND($B26="1-inch",DN26&gt;'[2]NonRes - Report'!$I$12),(('[2]NonRes - Report'!$I$12-'[2]NonRes - Report'!$I$10)/'[2]NonRes - Report'!$I$22*'[2]NonRes - Report'!$E$12),IF(AND($B26="1 1/2-inch",DN26&gt;'[2]NonRes - Report'!$J$12),(('[2]NonRes - Report'!$J$12-'[2]NonRes - Report'!$J$10)/'[2]NonRes - Report'!$I$22*'[2]NonRes - Report'!$E$12),IF(AND($B26="2-inch",DN26&gt;'[2]NonRes - Report'!$K$12),(('[2]NonRes - Report'!$K$12-'[2]NonRes - Report'!$K$10)/'[2]NonRes - Report'!$I$22*'[2]NonRes - Report'!$E$12),IF(AND($B26="3-inch",DN26&gt;'[2]NonRes - Report'!$L$12),(('[2]NonRes - Report'!$L$12-'[2]NonRes - Report'!$L$10)/'[2]NonRes - Report'!$I$22*'[2]NonRes - Report'!$E$12),IF(AND($B26="4-inch",DN26&gt;'[2]NonRes - Report'!$M$12),(('[2]NonRes - Report'!$M$12-'[2]NonRes - Report'!$M$10)/'[2]NonRes - Report'!$I$22*'[2]NonRes - Report'!$E$12),IF(AND($B26="6-inch",DN26&gt;'[2]NonRes - Report'!$N$12),(('[2]NonRes - Report'!$N$12-'[2]NonRes - Report'!$N$10)/'[2]NonRes - Report'!$I$22*'[2]NonRes - Report'!$E$12),BF26/'[2]NonRes - Report'!$I$22*'[2]NonRes - Report'!$E$12)))))))</f>
        <v>43.5</v>
      </c>
      <c r="BS26" s="40">
        <f>IF(AND($B26="3/4-inch",DO26&gt;'[2]NonRes - Report'!$G$12),(('[2]NonRes - Report'!$G$12-'[2]NonRes - Report'!$G$10)/'[2]NonRes - Report'!$I$22*'[2]NonRes - Report'!$E$12),IF(AND($B26="1-inch",DO26&gt;'[2]NonRes - Report'!$I$12),(('[2]NonRes - Report'!$I$12-'[2]NonRes - Report'!$I$10)/'[2]NonRes - Report'!$I$22*'[2]NonRes - Report'!$E$12),IF(AND($B26="1 1/2-inch",DO26&gt;'[2]NonRes - Report'!$J$12),(('[2]NonRes - Report'!$J$12-'[2]NonRes - Report'!$J$10)/'[2]NonRes - Report'!$I$22*'[2]NonRes - Report'!$E$12),IF(AND($B26="2-inch",DO26&gt;'[2]NonRes - Report'!$K$12),(('[2]NonRes - Report'!$K$12-'[2]NonRes - Report'!$K$10)/'[2]NonRes - Report'!$I$22*'[2]NonRes - Report'!$E$12),IF(AND($B26="3-inch",DO26&gt;'[2]NonRes - Report'!$L$12),(('[2]NonRes - Report'!$L$12-'[2]NonRes - Report'!$L$10)/'[2]NonRes - Report'!$I$22*'[2]NonRes - Report'!$E$12),IF(AND($B26="4-inch",DO26&gt;'[2]NonRes - Report'!$M$12),(('[2]NonRes - Report'!$M$12-'[2]NonRes - Report'!$M$10)/'[2]NonRes - Report'!$I$22*'[2]NonRes - Report'!$E$12),IF(AND($B26="6-inch",DO26&gt;'[2]NonRes - Report'!$N$12),(('[2]NonRes - Report'!$N$12-'[2]NonRes - Report'!$N$10)/'[2]NonRes - Report'!$I$22*'[2]NonRes - Report'!$E$12),BG26/'[2]NonRes - Report'!$I$22*'[2]NonRes - Report'!$E$12)))))))</f>
        <v>274.5</v>
      </c>
      <c r="BT26" s="40">
        <f>IF(AND($B26="3/4-inch",DP26&gt;'[2]NonRes - Report'!$G$12),(('[2]NonRes - Report'!$G$12-'[2]NonRes - Report'!$G$10)/'[2]NonRes - Report'!$I$22*'[2]NonRes - Report'!$E$12),IF(AND($B26="1-inch",DP26&gt;'[2]NonRes - Report'!$I$12),(('[2]NonRes - Report'!$I$12-'[2]NonRes - Report'!$I$10)/'[2]NonRes - Report'!$I$22*'[2]NonRes - Report'!$E$12),IF(AND($B26="1 1/2-inch",DP26&gt;'[2]NonRes - Report'!$J$12),(('[2]NonRes - Report'!$J$12-'[2]NonRes - Report'!$J$10)/'[2]NonRes - Report'!$I$22*'[2]NonRes - Report'!$E$12),IF(AND($B26="2-inch",DP26&gt;'[2]NonRes - Report'!$K$12),(('[2]NonRes - Report'!$K$12-'[2]NonRes - Report'!$K$10)/'[2]NonRes - Report'!$I$22*'[2]NonRes - Report'!$E$12),IF(AND($B26="3-inch",DP26&gt;'[2]NonRes - Report'!$L$12),(('[2]NonRes - Report'!$L$12-'[2]NonRes - Report'!$L$10)/'[2]NonRes - Report'!$I$22*'[2]NonRes - Report'!$E$12),IF(AND($B26="4-inch",DP26&gt;'[2]NonRes - Report'!$M$12),(('[2]NonRes - Report'!$M$12-'[2]NonRes - Report'!$M$10)/'[2]NonRes - Report'!$I$22*'[2]NonRes - Report'!$E$12),IF(AND($B26="6-inch",DP26&gt;'[2]NonRes - Report'!$N$12),(('[2]NonRes - Report'!$N$12-'[2]NonRes - Report'!$N$10)/'[2]NonRes - Report'!$I$22*'[2]NonRes - Report'!$E$12),BH26/'[2]NonRes - Report'!$I$22*'[2]NonRes - Report'!$E$12)))))))</f>
        <v>900</v>
      </c>
      <c r="BU26" s="40">
        <f>IF(AND($B26="3/4-inch",DQ26&gt;'[2]NonRes - Report'!$G$12),(('[2]NonRes - Report'!$G$12-'[2]NonRes - Report'!$G$10)/'[2]NonRes - Report'!$I$22*'[2]NonRes - Report'!$E$12),IF(AND($B26="1-inch",DQ26&gt;'[2]NonRes - Report'!$I$12),(('[2]NonRes - Report'!$I$12-'[2]NonRes - Report'!$I$10)/'[2]NonRes - Report'!$I$22*'[2]NonRes - Report'!$E$12),IF(AND($B26="1 1/2-inch",DQ26&gt;'[2]NonRes - Report'!$J$12),(('[2]NonRes - Report'!$J$12-'[2]NonRes - Report'!$J$10)/'[2]NonRes - Report'!$I$22*'[2]NonRes - Report'!$E$12),IF(AND($B26="2-inch",DQ26&gt;'[2]NonRes - Report'!$K$12),(('[2]NonRes - Report'!$K$12-'[2]NonRes - Report'!$K$10)/'[2]NonRes - Report'!$I$22*'[2]NonRes - Report'!$E$12),IF(AND($B26="3-inch",DQ26&gt;'[2]NonRes - Report'!$L$12),(('[2]NonRes - Report'!$L$12-'[2]NonRes - Report'!$L$10)/'[2]NonRes - Report'!$I$22*'[2]NonRes - Report'!$E$12),IF(AND($B26="4-inch",DQ26&gt;'[2]NonRes - Report'!$M$12),(('[2]NonRes - Report'!$M$12-'[2]NonRes - Report'!$M$10)/'[2]NonRes - Report'!$I$22*'[2]NonRes - Report'!$E$12),IF(AND($B26="6-inch",DQ26&gt;'[2]NonRes - Report'!$N$12),(('[2]NonRes - Report'!$N$12-'[2]NonRes - Report'!$N$10)/'[2]NonRes - Report'!$I$22*'[2]NonRes - Report'!$E$12),BI26/'[2]NonRes - Report'!$I$22*'[2]NonRes - Report'!$E$12)))))))</f>
        <v>672</v>
      </c>
      <c r="BV26" s="40">
        <f>IF(AND($B26="3/4-inch",DR26&gt;'[2]NonRes - Report'!$G$12),(('[2]NonRes - Report'!$G$12-'[2]NonRes - Report'!$G$10)/'[2]NonRes - Report'!$I$22*'[2]NonRes - Report'!$E$12),IF(AND($B26="1-inch",DR26&gt;'[2]NonRes - Report'!$I$12),(('[2]NonRes - Report'!$I$12-'[2]NonRes - Report'!$I$10)/'[2]NonRes - Report'!$I$22*'[2]NonRes - Report'!$E$12),IF(AND($B26="1 1/2-inch",DR26&gt;'[2]NonRes - Report'!$J$12),(('[2]NonRes - Report'!$J$12-'[2]NonRes - Report'!$J$10)/'[2]NonRes - Report'!$I$22*'[2]NonRes - Report'!$E$12),IF(AND($B26="2-inch",DR26&gt;'[2]NonRes - Report'!$K$12),(('[2]NonRes - Report'!$K$12-'[2]NonRes - Report'!$K$10)/'[2]NonRes - Report'!$I$22*'[2]NonRes - Report'!$E$12),IF(AND($B26="3-inch",DR26&gt;'[2]NonRes - Report'!$L$12),(('[2]NonRes - Report'!$L$12-'[2]NonRes - Report'!$L$10)/'[2]NonRes - Report'!$I$22*'[2]NonRes - Report'!$E$12),IF(AND($B26="4-inch",DR26&gt;'[2]NonRes - Report'!$M$12),(('[2]NonRes - Report'!$M$12-'[2]NonRes - Report'!$M$10)/'[2]NonRes - Report'!$I$22*'[2]NonRes - Report'!$E$12),IF(AND($B26="6-inch",DR26&gt;'[2]NonRes - Report'!$N$12),(('[2]NonRes - Report'!$N$12-'[2]NonRes - Report'!$N$10)/'[2]NonRes - Report'!$I$22*'[2]NonRes - Report'!$E$12),BJ26/'[2]NonRes - Report'!$I$22*'[2]NonRes - Report'!$E$12)))))))</f>
        <v>819</v>
      </c>
      <c r="BW26" s="40">
        <f>IF(AND($B26="3/4-inch",DS26&gt;'[2]NonRes - Report'!$G$12),(('[2]NonRes - Report'!$G$12-'[2]NonRes - Report'!$G$10)/'[2]NonRes - Report'!$I$22*'[2]NonRes - Report'!$E$12),IF(AND($B26="1-inch",DS26&gt;'[2]NonRes - Report'!$I$12),(('[2]NonRes - Report'!$I$12-'[2]NonRes - Report'!$I$10)/'[2]NonRes - Report'!$I$22*'[2]NonRes - Report'!$E$12),IF(AND($B26="1 1/2-inch",DS26&gt;'[2]NonRes - Report'!$J$12),(('[2]NonRes - Report'!$J$12-'[2]NonRes - Report'!$J$10)/'[2]NonRes - Report'!$I$22*'[2]NonRes - Report'!$E$12),IF(AND($B26="2-inch",DS26&gt;'[2]NonRes - Report'!$K$12),(('[2]NonRes - Report'!$K$12-'[2]NonRes - Report'!$K$10)/'[2]NonRes - Report'!$I$22*'[2]NonRes - Report'!$E$12),IF(AND($B26="3-inch",DS26&gt;'[2]NonRes - Report'!$L$12),(('[2]NonRes - Report'!$L$12-'[2]NonRes - Report'!$L$10)/'[2]NonRes - Report'!$I$22*'[2]NonRes - Report'!$E$12),IF(AND($B26="4-inch",DS26&gt;'[2]NonRes - Report'!$M$12),(('[2]NonRes - Report'!$M$12-'[2]NonRes - Report'!$M$10)/'[2]NonRes - Report'!$I$22*'[2]NonRes - Report'!$E$12),IF(AND($B26="6-inch",DS26&gt;'[2]NonRes - Report'!$N$12),(('[2]NonRes - Report'!$N$12-'[2]NonRes - Report'!$N$10)/'[2]NonRes - Report'!$I$22*'[2]NonRes - Report'!$E$12),BK26/'[2]NonRes - Report'!$I$22*'[2]NonRes - Report'!$E$12)))))))</f>
        <v>627</v>
      </c>
      <c r="BX26" s="40">
        <f>IF(AND($B26="3/4-inch",DT26&gt;'[2]NonRes - Report'!$G$12),(('[2]NonRes - Report'!$G$12-'[2]NonRes - Report'!$G$10)/'[2]NonRes - Report'!$I$22*'[2]NonRes - Report'!$E$12),IF(AND($B26="1-inch",DT26&gt;'[2]NonRes - Report'!$I$12),(('[2]NonRes - Report'!$I$12-'[2]NonRes - Report'!$I$10)/'[2]NonRes - Report'!$I$22*'[2]NonRes - Report'!$E$12),IF(AND($B26="1 1/2-inch",DT26&gt;'[2]NonRes - Report'!$J$12),(('[2]NonRes - Report'!$J$12-'[2]NonRes - Report'!$J$10)/'[2]NonRes - Report'!$I$22*'[2]NonRes - Report'!$E$12),IF(AND($B26="2-inch",DT26&gt;'[2]NonRes - Report'!$K$12),(('[2]NonRes - Report'!$K$12-'[2]NonRes - Report'!$K$10)/'[2]NonRes - Report'!$I$22*'[2]NonRes - Report'!$E$12),IF(AND($B26="3-inch",DT26&gt;'[2]NonRes - Report'!$L$12),(('[2]NonRes - Report'!$L$12-'[2]NonRes - Report'!$L$10)/'[2]NonRes - Report'!$I$22*'[2]NonRes - Report'!$E$12),IF(AND($B26="4-inch",DT26&gt;'[2]NonRes - Report'!$M$12),(('[2]NonRes - Report'!$M$12-'[2]NonRes - Report'!$M$10)/'[2]NonRes - Report'!$I$22*'[2]NonRes - Report'!$E$12),IF(AND($B26="6-inch",DT26&gt;'[2]NonRes - Report'!$N$12),(('[2]NonRes - Report'!$N$12-'[2]NonRes - Report'!$N$10)/'[2]NonRes - Report'!$I$22*'[2]NonRes - Report'!$E$12),BL26/'[2]NonRes - Report'!$I$22*'[2]NonRes - Report'!$E$12)))))))</f>
        <v>0</v>
      </c>
      <c r="BY26" s="41">
        <f>IF(AND($B26="3/4-inch",DU26&gt;'[2]NonRes - Report'!$G$12),(('[2]NonRes - Report'!$G$12-'[2]NonRes - Report'!$G$10)/'[2]NonRes - Report'!$I$22*'[2]NonRes - Report'!$E$12),IF(AND($B26="1-inch",DU26&gt;'[2]NonRes - Report'!$I$12),(('[2]NonRes - Report'!$I$12-'[2]NonRes - Report'!$I$10)/'[2]NonRes - Report'!$I$22*'[2]NonRes - Report'!$E$12),IF(AND($B26="1 1/2-inch",DU26&gt;'[2]NonRes - Report'!$J$12),(('[2]NonRes - Report'!$J$12-'[2]NonRes - Report'!$J$10)/'[2]NonRes - Report'!$I$22*'[2]NonRes - Report'!$E$12),IF(AND($B26="2-inch",DU26&gt;'[2]NonRes - Report'!$K$12),(('[2]NonRes - Report'!$K$12-'[2]NonRes - Report'!$K$10)/'[2]NonRes - Report'!$I$22*'[2]NonRes - Report'!$E$12),IF(AND($B26="3-inch",DU26&gt;'[2]NonRes - Report'!$L$12),(('[2]NonRes - Report'!$L$12-'[2]NonRes - Report'!$L$10)/'[2]NonRes - Report'!$I$22*'[2]NonRes - Report'!$E$12),IF(AND($B26="4-inch",DU26&gt;'[2]NonRes - Report'!$M$12),(('[2]NonRes - Report'!$M$12-'[2]NonRes - Report'!$M$10)/'[2]NonRes - Report'!$I$22*'[2]NonRes - Report'!$E$12),IF(AND($B26="6-inch",DU26&gt;'[2]NonRes - Report'!$N$12),(('[2]NonRes - Report'!$N$12-'[2]NonRes - Report'!$N$10)/'[2]NonRes - Report'!$I$22*'[2]NonRes - Report'!$E$12),BM26/'[2]NonRes - Report'!$I$22*'[2]NonRes - Report'!$E$12)))))))</f>
        <v>0</v>
      </c>
      <c r="BZ26" s="38">
        <f>IF(AND($B26="3/4-inch",DJ26&gt;'[2]NonRes - Report'!$G$14),(DJ26-'[2]NonRes - Report'!$G$12),IF(AND($B26="3/4-inch",ABS(DJ26)&gt;'[2]NonRes - Report'!$G$14),(DJ26+'[2]NonRes - Report'!$G$12),IF(AND($B26="1-inch",DJ26&gt;'[2]NonRes - Report'!$I$14),(DJ26-'[2]NonRes - Report'!$I$12),IF(AND($B26="1-inch",ABS(DJ26)&gt;'[2]NonRes - Report'!$I$14),(DJ26+'[2]NonRes - Report'!$I$12),IF(AND($B26="1 1/2-inch",DJ26&gt;'[2]NonRes - Report'!$J$14),(DJ26-'[2]NonRes - Report'!$J$12),IF(AND($B26="1 1/2-inch",ABS(DJ26)&gt;'[2]NonRes - Report'!$J$14),(DJ26+'[2]NonRes - Report'!$J$12),IF(AND($B26="2-inch",DJ26&gt;'[2]NonRes - Report'!$K$14),(DJ26-'[2]NonRes - Report'!$K$12),IF(AND($B26="2-inch",ABS(DJ26)&gt;'[2]NonRes - Report'!$K$14),(DJ26+'[2]NonRes - Report'!$K$12),IF(AND($B26="3-inch",DJ26&gt;'[2]NonRes - Report'!$L$14),(DJ26-'[2]NonRes - Report'!$L$12),IF(AND($B26="3-inch",ABS(DJ26)&gt;'[2]NonRes - Report'!$L$14),(DJ26+'[2]NonRes - Report'!$L$12),IF(AND($B26="4-inch",DJ26&gt;'[2]NonRes - Report'!$M$14),(DJ26-'[2]NonRes - Report'!$M$12),IF(AND($B26="4-inch",ABS(DJ26)&gt;'[2]NonRes - Report'!$M$14),(DJ26+'[2]NonRes - Report'!$M$12),IF(AND($B26="6-inch",DJ26&gt;'[2]NonRes - Report'!$N$14),(DJ26-'[2]NonRes - Report'!$N$12),IF(AND($B26="6-inch",ABS(DJ26)&gt;'[2]NonRes - Report'!$N$14),(DJ26+'[2]NonRes - Report'!$N$12),0))))))))))))))</f>
        <v>0</v>
      </c>
      <c r="CA26" s="38">
        <f>IF(AND($B26="3/4-inch",DK26&gt;'[2]NonRes - Report'!$G$14),(DK26-'[2]NonRes - Report'!$G$12),IF(AND($B26="3/4-inch",ABS(DK26)&gt;'[2]NonRes - Report'!$G$14),(DK26+'[2]NonRes - Report'!$G$12),IF(AND($B26="1-inch",DK26&gt;'[2]NonRes - Report'!$I$14),(DK26-'[2]NonRes - Report'!$I$12),IF(AND($B26="1-inch",ABS(DK26)&gt;'[2]NonRes - Report'!$I$14),(DK26+'[2]NonRes - Report'!$I$12),IF(AND($B26="1 1/2-inch",DK26&gt;'[2]NonRes - Report'!$J$14),(DK26-'[2]NonRes - Report'!$J$12),IF(AND($B26="1 1/2-inch",ABS(DK26)&gt;'[2]NonRes - Report'!$J$14),(DK26+'[2]NonRes - Report'!$J$12),IF(AND($B26="2-inch",DK26&gt;'[2]NonRes - Report'!$K$14),(DK26-'[2]NonRes - Report'!$K$12),IF(AND($B26="2-inch",ABS(DK26)&gt;'[2]NonRes - Report'!$K$14),(DK26+'[2]NonRes - Report'!$K$12),IF(AND($B26="3-inch",DK26&gt;'[2]NonRes - Report'!$L$14),(DK26-'[2]NonRes - Report'!$L$12),IF(AND($B26="3-inch",ABS(DK26)&gt;'[2]NonRes - Report'!$L$14),(DK26+'[2]NonRes - Report'!$L$12),IF(AND($B26="4-inch",DK26&gt;'[2]NonRes - Report'!$M$14),(DK26-'[2]NonRes - Report'!$M$12),IF(AND($B26="4-inch",ABS(DK26)&gt;'[2]NonRes - Report'!$M$14),(DK26+'[2]NonRes - Report'!$M$12),IF(AND($B26="6-inch",DK26&gt;'[2]NonRes - Report'!$N$14),(DK26-'[2]NonRes - Report'!$N$12),IF(AND($B26="6-inch",ABS(DK26)&gt;'[2]NonRes - Report'!$N$14),(DK26+'[2]NonRes - Report'!$N$12),0))))))))))))))</f>
        <v>0</v>
      </c>
      <c r="CB26" s="38">
        <f>IF(AND($B26="3/4-inch",DL26&gt;'[2]NonRes - Report'!$G$14),(DL26-'[2]NonRes - Report'!$G$12),IF(AND($B26="3/4-inch",ABS(DL26)&gt;'[2]NonRes - Report'!$G$14),(DL26+'[2]NonRes - Report'!$G$12),IF(AND($B26="1-inch",DL26&gt;'[2]NonRes - Report'!$I$14),(DL26-'[2]NonRes - Report'!$I$12),IF(AND($B26="1-inch",ABS(DL26)&gt;'[2]NonRes - Report'!$I$14),(DL26+'[2]NonRes - Report'!$I$12),IF(AND($B26="1 1/2-inch",DL26&gt;'[2]NonRes - Report'!$J$14),(DL26-'[2]NonRes - Report'!$J$12),IF(AND($B26="1 1/2-inch",ABS(DL26)&gt;'[2]NonRes - Report'!$J$14),(DL26+'[2]NonRes - Report'!$J$12),IF(AND($B26="2-inch",DL26&gt;'[2]NonRes - Report'!$K$14),(DL26-'[2]NonRes - Report'!$K$12),IF(AND($B26="2-inch",ABS(DL26)&gt;'[2]NonRes - Report'!$K$14),(DL26+'[2]NonRes - Report'!$K$12),IF(AND($B26="3-inch",DL26&gt;'[2]NonRes - Report'!$L$14),(DL26-'[2]NonRes - Report'!$L$12),IF(AND($B26="3-inch",ABS(DL26)&gt;'[2]NonRes - Report'!$L$14),(DL26+'[2]NonRes - Report'!$L$12),IF(AND($B26="4-inch",DL26&gt;'[2]NonRes - Report'!$M$14),(DL26-'[2]NonRes - Report'!$M$12),IF(AND($B26="4-inch",ABS(DL26)&gt;'[2]NonRes - Report'!$M$14),(DL26+'[2]NonRes - Report'!$M$12),IF(AND($B26="6-inch",DL26&gt;'[2]NonRes - Report'!$N$14),(DL26-'[2]NonRes - Report'!$N$12),IF(AND($B26="6-inch",ABS(DL26)&gt;'[2]NonRes - Report'!$N$14),(DL26+'[2]NonRes - Report'!$N$12),0))))))))))))))</f>
        <v>0</v>
      </c>
      <c r="CC26" s="38">
        <f>IF(AND($B26="3/4-inch",DM26&gt;'[2]NonRes - Report'!$G$14),(DM26-'[2]NonRes - Report'!$G$12),IF(AND($B26="3/4-inch",ABS(DM26)&gt;'[2]NonRes - Report'!$G$14),(DM26+'[2]NonRes - Report'!$G$12),IF(AND($B26="1-inch",DM26&gt;'[2]NonRes - Report'!$I$14),(DM26-'[2]NonRes - Report'!$I$12),IF(AND($B26="1-inch",ABS(DM26)&gt;'[2]NonRes - Report'!$I$14),(DM26+'[2]NonRes - Report'!$I$12),IF(AND($B26="1 1/2-inch",DM26&gt;'[2]NonRes - Report'!$J$14),(DM26-'[2]NonRes - Report'!$J$12),IF(AND($B26="1 1/2-inch",ABS(DM26)&gt;'[2]NonRes - Report'!$J$14),(DM26+'[2]NonRes - Report'!$J$12),IF(AND($B26="2-inch",DM26&gt;'[2]NonRes - Report'!$K$14),(DM26-'[2]NonRes - Report'!$K$12),IF(AND($B26="2-inch",ABS(DM26)&gt;'[2]NonRes - Report'!$K$14),(DM26+'[2]NonRes - Report'!$K$12),IF(AND($B26="3-inch",DM26&gt;'[2]NonRes - Report'!$L$14),(DM26-'[2]NonRes - Report'!$L$12),IF(AND($B26="3-inch",ABS(DM26)&gt;'[2]NonRes - Report'!$L$14),(DM26+'[2]NonRes - Report'!$L$12),IF(AND($B26="4-inch",DM26&gt;'[2]NonRes - Report'!$M$14),(DM26-'[2]NonRes - Report'!$M$12),IF(AND($B26="4-inch",ABS(DM26)&gt;'[2]NonRes - Report'!$M$14),(DM26+'[2]NonRes - Report'!$M$12),IF(AND($B26="6-inch",DM26&gt;'[2]NonRes - Report'!$N$14),(DM26-'[2]NonRes - Report'!$N$12),IF(AND($B26="6-inch",ABS(DM26)&gt;'[2]NonRes - Report'!$N$14),(DM26+'[2]NonRes - Report'!$N$12),0))))))))))))))</f>
        <v>0</v>
      </c>
      <c r="CD26" s="38">
        <f>IF(AND($B26="3/4-inch",DN26&gt;'[2]NonRes - Report'!$G$14),(DN26-'[2]NonRes - Report'!$G$12),IF(AND($B26="3/4-inch",ABS(DN26)&gt;'[2]NonRes - Report'!$G$14),(DN26+'[2]NonRes - Report'!$G$12),IF(AND($B26="1-inch",DN26&gt;'[2]NonRes - Report'!$I$14),(DN26-'[2]NonRes - Report'!$I$12),IF(AND($B26="1-inch",ABS(DN26)&gt;'[2]NonRes - Report'!$I$14),(DN26+'[2]NonRes - Report'!$I$12),IF(AND($B26="1 1/2-inch",DN26&gt;'[2]NonRes - Report'!$J$14),(DN26-'[2]NonRes - Report'!$J$12),IF(AND($B26="1 1/2-inch",ABS(DN26)&gt;'[2]NonRes - Report'!$J$14),(DN26+'[2]NonRes - Report'!$J$12),IF(AND($B26="2-inch",DN26&gt;'[2]NonRes - Report'!$K$14),(DN26-'[2]NonRes - Report'!$K$12),IF(AND($B26="2-inch",ABS(DN26)&gt;'[2]NonRes - Report'!$K$14),(DN26+'[2]NonRes - Report'!$K$12),IF(AND($B26="3-inch",DN26&gt;'[2]NonRes - Report'!$L$14),(DN26-'[2]NonRes - Report'!$L$12),IF(AND($B26="3-inch",ABS(DN26)&gt;'[2]NonRes - Report'!$L$14),(DN26+'[2]NonRes - Report'!$L$12),IF(AND($B26="4-inch",DN26&gt;'[2]NonRes - Report'!$M$14),(DN26-'[2]NonRes - Report'!$M$12),IF(AND($B26="4-inch",ABS(DN26)&gt;'[2]NonRes - Report'!$M$14),(DN26+'[2]NonRes - Report'!$M$12),IF(AND($B26="6-inch",DN26&gt;'[2]NonRes - Report'!$N$14),(DN26-'[2]NonRes - Report'!$N$12),IF(AND($B26="6-inch",ABS(DN26)&gt;'[2]NonRes - Report'!$N$14),(DN26+'[2]NonRes - Report'!$N$12),0))))))))))))))</f>
        <v>0</v>
      </c>
      <c r="CE26" s="38">
        <f>IF(AND($B26="3/4-inch",DO26&gt;'[2]NonRes - Report'!$G$14),(DO26-'[2]NonRes - Report'!$G$12),IF(AND($B26="3/4-inch",ABS(DO26)&gt;'[2]NonRes - Report'!$G$14),(DO26+'[2]NonRes - Report'!$G$12),IF(AND($B26="1-inch",DO26&gt;'[2]NonRes - Report'!$I$14),(DO26-'[2]NonRes - Report'!$I$12),IF(AND($B26="1-inch",ABS(DO26)&gt;'[2]NonRes - Report'!$I$14),(DO26+'[2]NonRes - Report'!$I$12),IF(AND($B26="1 1/2-inch",DO26&gt;'[2]NonRes - Report'!$J$14),(DO26-'[2]NonRes - Report'!$J$12),IF(AND($B26="1 1/2-inch",ABS(DO26)&gt;'[2]NonRes - Report'!$J$14),(DO26+'[2]NonRes - Report'!$J$12),IF(AND($B26="2-inch",DO26&gt;'[2]NonRes - Report'!$K$14),(DO26-'[2]NonRes - Report'!$K$12),IF(AND($B26="2-inch",ABS(DO26)&gt;'[2]NonRes - Report'!$K$14),(DO26+'[2]NonRes - Report'!$K$12),IF(AND($B26="3-inch",DO26&gt;'[2]NonRes - Report'!$L$14),(DO26-'[2]NonRes - Report'!$L$12),IF(AND($B26="3-inch",ABS(DO26)&gt;'[2]NonRes - Report'!$L$14),(DO26+'[2]NonRes - Report'!$L$12),IF(AND($B26="4-inch",DO26&gt;'[2]NonRes - Report'!$M$14),(DO26-'[2]NonRes - Report'!$M$12),IF(AND($B26="4-inch",ABS(DO26)&gt;'[2]NonRes - Report'!$M$14),(DO26+'[2]NonRes - Report'!$M$12),IF(AND($B26="6-inch",DO26&gt;'[2]NonRes - Report'!$N$14),(DO26-'[2]NonRes - Report'!$N$12),IF(AND($B26="6-inch",ABS(DO26)&gt;'[2]NonRes - Report'!$N$14),(DO26+'[2]NonRes - Report'!$N$12),0))))))))))))))</f>
        <v>0</v>
      </c>
      <c r="CF26" s="38">
        <f>IF(AND($B26="3/4-inch",DP26&gt;'[2]NonRes - Report'!$G$14),(DP26-'[2]NonRes - Report'!$G$12),IF(AND($B26="3/4-inch",ABS(DP26)&gt;'[2]NonRes - Report'!$G$14),(DP26+'[2]NonRes - Report'!$G$12),IF(AND($B26="1-inch",DP26&gt;'[2]NonRes - Report'!$I$14),(DP26-'[2]NonRes - Report'!$I$12),IF(AND($B26="1-inch",ABS(DP26)&gt;'[2]NonRes - Report'!$I$14),(DP26+'[2]NonRes - Report'!$I$12),IF(AND($B26="1 1/2-inch",DP26&gt;'[2]NonRes - Report'!$J$14),(DP26-'[2]NonRes - Report'!$J$12),IF(AND($B26="1 1/2-inch",ABS(DP26)&gt;'[2]NonRes - Report'!$J$14),(DP26+'[2]NonRes - Report'!$J$12),IF(AND($B26="2-inch",DP26&gt;'[2]NonRes - Report'!$K$14),(DP26-'[2]NonRes - Report'!$K$12),IF(AND($B26="2-inch",ABS(DP26)&gt;'[2]NonRes - Report'!$K$14),(DP26+'[2]NonRes - Report'!$K$12),IF(AND($B26="3-inch",DP26&gt;'[2]NonRes - Report'!$L$14),(DP26-'[2]NonRes - Report'!$L$12),IF(AND($B26="3-inch",ABS(DP26)&gt;'[2]NonRes - Report'!$L$14),(DP26+'[2]NonRes - Report'!$L$12),IF(AND($B26="4-inch",DP26&gt;'[2]NonRes - Report'!$M$14),(DP26-'[2]NonRes - Report'!$M$12),IF(AND($B26="4-inch",ABS(DP26)&gt;'[2]NonRes - Report'!$M$14),(DP26+'[2]NonRes - Report'!$M$12),IF(AND($B26="6-inch",DP26&gt;'[2]NonRes - Report'!$N$14),(DP26-'[2]NonRes - Report'!$N$12),IF(AND($B26="6-inch",ABS(DP26)&gt;'[2]NonRes - Report'!$N$14),(DP26+'[2]NonRes - Report'!$N$12),0))))))))))))))</f>
        <v>48100</v>
      </c>
      <c r="CG26" s="38">
        <f>IF(AND($B26="3/4-inch",DQ26&gt;'[2]NonRes - Report'!$G$14),(DQ26-'[2]NonRes - Report'!$G$12),IF(AND($B26="3/4-inch",ABS(DQ26)&gt;'[2]NonRes - Report'!$G$14),(DQ26+'[2]NonRes - Report'!$G$12),IF(AND($B26="1-inch",DQ26&gt;'[2]NonRes - Report'!$I$14),(DQ26-'[2]NonRes - Report'!$I$12),IF(AND($B26="1-inch",ABS(DQ26)&gt;'[2]NonRes - Report'!$I$14),(DQ26+'[2]NonRes - Report'!$I$12),IF(AND($B26="1 1/2-inch",DQ26&gt;'[2]NonRes - Report'!$J$14),(DQ26-'[2]NonRes - Report'!$J$12),IF(AND($B26="1 1/2-inch",ABS(DQ26)&gt;'[2]NonRes - Report'!$J$14),(DQ26+'[2]NonRes - Report'!$J$12),IF(AND($B26="2-inch",DQ26&gt;'[2]NonRes - Report'!$K$14),(DQ26-'[2]NonRes - Report'!$K$12),IF(AND($B26="2-inch",ABS(DQ26)&gt;'[2]NonRes - Report'!$K$14),(DQ26+'[2]NonRes - Report'!$K$12),IF(AND($B26="3-inch",DQ26&gt;'[2]NonRes - Report'!$L$14),(DQ26-'[2]NonRes - Report'!$L$12),IF(AND($B26="3-inch",ABS(DQ26)&gt;'[2]NonRes - Report'!$L$14),(DQ26+'[2]NonRes - Report'!$L$12),IF(AND($B26="4-inch",DQ26&gt;'[2]NonRes - Report'!$M$14),(DQ26-'[2]NonRes - Report'!$M$12),IF(AND($B26="4-inch",ABS(DQ26)&gt;'[2]NonRes - Report'!$M$14),(DQ26+'[2]NonRes - Report'!$M$12),IF(AND($B26="6-inch",DQ26&gt;'[2]NonRes - Report'!$N$14),(DQ26-'[2]NonRes - Report'!$N$12),IF(AND($B26="6-inch",ABS(DQ26)&gt;'[2]NonRes - Report'!$N$14),(DQ26+'[2]NonRes - Report'!$N$12),0))))))))))))))</f>
        <v>0</v>
      </c>
      <c r="CH26" s="38">
        <f>IF(AND($B26="3/4-inch",DR26&gt;'[2]NonRes - Report'!$G$14),(DR26-'[2]NonRes - Report'!$G$12),IF(AND($B26="3/4-inch",ABS(DR26)&gt;'[2]NonRes - Report'!$G$14),(DR26+'[2]NonRes - Report'!$G$12),IF(AND($B26="1-inch",DR26&gt;'[2]NonRes - Report'!$I$14),(DR26-'[2]NonRes - Report'!$I$12),IF(AND($B26="1-inch",ABS(DR26)&gt;'[2]NonRes - Report'!$I$14),(DR26+'[2]NonRes - Report'!$I$12),IF(AND($B26="1 1/2-inch",DR26&gt;'[2]NonRes - Report'!$J$14),(DR26-'[2]NonRes - Report'!$J$12),IF(AND($B26="1 1/2-inch",ABS(DR26)&gt;'[2]NonRes - Report'!$J$14),(DR26+'[2]NonRes - Report'!$J$12),IF(AND($B26="2-inch",DR26&gt;'[2]NonRes - Report'!$K$14),(DR26-'[2]NonRes - Report'!$K$12),IF(AND($B26="2-inch",ABS(DR26)&gt;'[2]NonRes - Report'!$K$14),(DR26+'[2]NonRes - Report'!$K$12),IF(AND($B26="3-inch",DR26&gt;'[2]NonRes - Report'!$L$14),(DR26-'[2]NonRes - Report'!$L$12),IF(AND($B26="3-inch",ABS(DR26)&gt;'[2]NonRes - Report'!$L$14),(DR26+'[2]NonRes - Report'!$L$12),IF(AND($B26="4-inch",DR26&gt;'[2]NonRes - Report'!$M$14),(DR26-'[2]NonRes - Report'!$M$12),IF(AND($B26="4-inch",ABS(DR26)&gt;'[2]NonRes - Report'!$M$14),(DR26+'[2]NonRes - Report'!$M$12),IF(AND($B26="6-inch",DR26&gt;'[2]NonRes - Report'!$N$14),(DR26-'[2]NonRes - Report'!$N$12),IF(AND($B26="6-inch",ABS(DR26)&gt;'[2]NonRes - Report'!$N$14),(DR26+'[2]NonRes - Report'!$N$12),0))))))))))))))</f>
        <v>0</v>
      </c>
      <c r="CI26" s="38">
        <f>IF(AND($B26="3/4-inch",DS26&gt;'[2]NonRes - Report'!$G$14),(DS26-'[2]NonRes - Report'!$G$12),IF(AND($B26="3/4-inch",ABS(DS26)&gt;'[2]NonRes - Report'!$G$14),(DS26+'[2]NonRes - Report'!$G$12),IF(AND($B26="1-inch",DS26&gt;'[2]NonRes - Report'!$I$14),(DS26-'[2]NonRes - Report'!$I$12),IF(AND($B26="1-inch",ABS(DS26)&gt;'[2]NonRes - Report'!$I$14),(DS26+'[2]NonRes - Report'!$I$12),IF(AND($B26="1 1/2-inch",DS26&gt;'[2]NonRes - Report'!$J$14),(DS26-'[2]NonRes - Report'!$J$12),IF(AND($B26="1 1/2-inch",ABS(DS26)&gt;'[2]NonRes - Report'!$J$14),(DS26+'[2]NonRes - Report'!$J$12),IF(AND($B26="2-inch",DS26&gt;'[2]NonRes - Report'!$K$14),(DS26-'[2]NonRes - Report'!$K$12),IF(AND($B26="2-inch",ABS(DS26)&gt;'[2]NonRes - Report'!$K$14),(DS26+'[2]NonRes - Report'!$K$12),IF(AND($B26="3-inch",DS26&gt;'[2]NonRes - Report'!$L$14),(DS26-'[2]NonRes - Report'!$L$12),IF(AND($B26="3-inch",ABS(DS26)&gt;'[2]NonRes - Report'!$L$14),(DS26+'[2]NonRes - Report'!$L$12),IF(AND($B26="4-inch",DS26&gt;'[2]NonRes - Report'!$M$14),(DS26-'[2]NonRes - Report'!$M$12),IF(AND($B26="4-inch",ABS(DS26)&gt;'[2]NonRes - Report'!$M$14),(DS26+'[2]NonRes - Report'!$M$12),IF(AND($B26="6-inch",DS26&gt;'[2]NonRes - Report'!$N$14),(DS26-'[2]NonRes - Report'!$N$12),IF(AND($B26="6-inch",ABS(DS26)&gt;'[2]NonRes - Report'!$N$14),(DS26+'[2]NonRes - Report'!$N$12),0))))))))))))))</f>
        <v>0</v>
      </c>
      <c r="CJ26" s="38">
        <f>IF(AND($B26="3/4-inch",DT26&gt;'[2]NonRes - Report'!$G$14),(DT26-'[2]NonRes - Report'!$G$12),IF(AND($B26="3/4-inch",ABS(DT26)&gt;'[2]NonRes - Report'!$G$14),(DT26+'[2]NonRes - Report'!$G$12),IF(AND($B26="1-inch",DT26&gt;'[2]NonRes - Report'!$I$14),(DT26-'[2]NonRes - Report'!$I$12),IF(AND($B26="1-inch",ABS(DT26)&gt;'[2]NonRes - Report'!$I$14),(DT26+'[2]NonRes - Report'!$I$12),IF(AND($B26="1 1/2-inch",DT26&gt;'[2]NonRes - Report'!$J$14),(DT26-'[2]NonRes - Report'!$J$12),IF(AND($B26="1 1/2-inch",ABS(DT26)&gt;'[2]NonRes - Report'!$J$14),(DT26+'[2]NonRes - Report'!$J$12),IF(AND($B26="2-inch",DT26&gt;'[2]NonRes - Report'!$K$14),(DT26-'[2]NonRes - Report'!$K$12),IF(AND($B26="2-inch",ABS(DT26)&gt;'[2]NonRes - Report'!$K$14),(DT26+'[2]NonRes - Report'!$K$12),IF(AND($B26="3-inch",DT26&gt;'[2]NonRes - Report'!$L$14),(DT26-'[2]NonRes - Report'!$L$12),IF(AND($B26="3-inch",ABS(DT26)&gt;'[2]NonRes - Report'!$L$14),(DT26+'[2]NonRes - Report'!$L$12),IF(AND($B26="4-inch",DT26&gt;'[2]NonRes - Report'!$M$14),(DT26-'[2]NonRes - Report'!$M$12),IF(AND($B26="4-inch",ABS(DT26)&gt;'[2]NonRes - Report'!$M$14),(DT26+'[2]NonRes - Report'!$M$12),IF(AND($B26="6-inch",DT26&gt;'[2]NonRes - Report'!$N$14),(DT26-'[2]NonRes - Report'!$N$12),IF(AND($B26="6-inch",ABS(DT26)&gt;'[2]NonRes - Report'!$N$14),(DT26+'[2]NonRes - Report'!$N$12),0))))))))))))))</f>
        <v>0</v>
      </c>
      <c r="CK26" s="39">
        <f>IF(AND($B26="3/4-inch",DU26&gt;'[2]NonRes - Report'!$G$14),(DU26-'[2]NonRes - Report'!$G$12),IF(AND($B26="3/4-inch",ABS(DU26)&gt;'[2]NonRes - Report'!$G$14),(DU26+'[2]NonRes - Report'!$G$12),IF(AND($B26="1-inch",DU26&gt;'[2]NonRes - Report'!$I$14),(DU26-'[2]NonRes - Report'!$I$12),IF(AND($B26="1-inch",ABS(DU26)&gt;'[2]NonRes - Report'!$I$14),(DU26+'[2]NonRes - Report'!$I$12),IF(AND($B26="1 1/2-inch",DU26&gt;'[2]NonRes - Report'!$J$14),(DU26-'[2]NonRes - Report'!$J$12),IF(AND($B26="1 1/2-inch",ABS(DU26)&gt;'[2]NonRes - Report'!$J$14),(DU26+'[2]NonRes - Report'!$J$12),IF(AND($B26="2-inch",DU26&gt;'[2]NonRes - Report'!$K$14),(DU26-'[2]NonRes - Report'!$K$12),IF(AND($B26="2-inch",ABS(DU26)&gt;'[2]NonRes - Report'!$K$14),(DU26+'[2]NonRes - Report'!$K$12),IF(AND($B26="3-inch",DU26&gt;'[2]NonRes - Report'!$L$14),(DU26-'[2]NonRes - Report'!$L$12),IF(AND($B26="3-inch",ABS(DU26)&gt;'[2]NonRes - Report'!$L$14),(DU26+'[2]NonRes - Report'!$L$12),IF(AND($B26="4-inch",DU26&gt;'[2]NonRes - Report'!$M$14),(DU26-'[2]NonRes - Report'!$M$12),IF(AND($B26="4-inch",ABS(DU26)&gt;'[2]NonRes - Report'!$M$14),(DU26+'[2]NonRes - Report'!$M$12),IF(AND($B26="6-inch",DU26&gt;'[2]NonRes - Report'!$N$14),(DU26-'[2]NonRes - Report'!$N$12),IF(AND($B26="6-inch",ABS(DU26)&gt;'[2]NonRes - Report'!$N$14),(DU26+'[2]NonRes - Report'!$N$12),0))))))))))))))</f>
        <v>0</v>
      </c>
      <c r="CL26" s="40">
        <f>IF(AND(BZ26&lt;1, ABS(BZ26)&lt;1),0,BZ26/'[2]NonRes - Report'!$I$22*'[2]NonRes - Report'!$E$14)</f>
        <v>0</v>
      </c>
      <c r="CM26" s="40">
        <f>IF(AND(CA26&lt;1, ABS(CA26)&lt;1),0,CA26/'[2]NonRes - Report'!$I$22*'[2]NonRes - Report'!$E$14)</f>
        <v>0</v>
      </c>
      <c r="CN26" s="40">
        <f>IF(AND(CB26&lt;1, ABS(CB26)&lt;1),0,CB26/'[2]NonRes - Report'!$I$22*'[2]NonRes - Report'!$E$14)</f>
        <v>0</v>
      </c>
      <c r="CO26" s="40">
        <f>IF(AND(CC26&lt;1, ABS(CC26)&lt;1),0,CC26/'[2]NonRes - Report'!$I$22*'[2]NonRes - Report'!$E$14)</f>
        <v>0</v>
      </c>
      <c r="CP26" s="40">
        <f>IF(AND(CD26&lt;1, ABS(CD26)&lt;1),0,CD26/'[2]NonRes - Report'!$I$22*'[2]NonRes - Report'!$E$14)</f>
        <v>0</v>
      </c>
      <c r="CQ26" s="40">
        <f>IF(AND(CE26&lt;1, ABS(CE26)&lt;1),0,CE26/'[2]NonRes - Report'!$I$22*'[2]NonRes - Report'!$E$14)</f>
        <v>0</v>
      </c>
      <c r="CR26" s="40">
        <f>IF(AND(CF26&lt;1, ABS(CF26)&lt;1),0,CF26/'[2]NonRes - Report'!$I$22*'[2]NonRes - Report'!$E$14)</f>
        <v>1034.1499999999999</v>
      </c>
      <c r="CS26" s="40">
        <f>IF(AND(CG26&lt;1, ABS(CG26)&lt;1),0,CG26/'[2]NonRes - Report'!$I$22*'[2]NonRes - Report'!$E$14)</f>
        <v>0</v>
      </c>
      <c r="CT26" s="40">
        <f>IF(AND(CH26&lt;1, ABS(CH26)&lt;1),0,CH26/'[2]NonRes - Report'!$I$22*'[2]NonRes - Report'!$E$14)</f>
        <v>0</v>
      </c>
      <c r="CU26" s="40">
        <f>IF(AND(CI26&lt;1, ABS(CI26)&lt;1),0,CI26/'[2]NonRes - Report'!$I$22*'[2]NonRes - Report'!$E$14)</f>
        <v>0</v>
      </c>
      <c r="CV26" s="40">
        <f>IF(AND(CJ26&lt;1, ABS(CJ26)&lt;1),0,CJ26/'[2]NonRes - Report'!$I$22*'[2]NonRes - Report'!$E$14)</f>
        <v>0</v>
      </c>
      <c r="CW26" s="41">
        <f>IF(AND(CK26&lt;1, ABS(CK26)&lt;1),0,CK26/'[2]NonRes - Report'!$I$22*'[2]NonRes - Report'!$E$14)</f>
        <v>0</v>
      </c>
      <c r="CX26" s="40">
        <f t="shared" si="2"/>
        <v>187.72499999999999</v>
      </c>
      <c r="CY26" s="40">
        <f t="shared" si="3"/>
        <v>199.625</v>
      </c>
      <c r="CZ26" s="40">
        <f t="shared" si="4"/>
        <v>212.375</v>
      </c>
      <c r="DA26" s="40">
        <f t="shared" si="5"/>
        <v>193.67500000000001</v>
      </c>
      <c r="DB26" s="40">
        <f t="shared" si="6"/>
        <v>315.375</v>
      </c>
      <c r="DC26" s="40">
        <f t="shared" si="7"/>
        <v>546.375</v>
      </c>
      <c r="DD26" s="40">
        <f t="shared" si="8"/>
        <v>2206.0249999999996</v>
      </c>
      <c r="DE26" s="40">
        <f t="shared" si="9"/>
        <v>943.875</v>
      </c>
      <c r="DF26" s="40">
        <f t="shared" si="10"/>
        <v>1090.875</v>
      </c>
      <c r="DG26" s="40">
        <f t="shared" si="11"/>
        <v>898.875</v>
      </c>
      <c r="DH26" s="40">
        <f t="shared" si="12"/>
        <v>268.47500000000002</v>
      </c>
      <c r="DI26" s="41">
        <f t="shared" si="13"/>
        <v>202.17500000000001</v>
      </c>
      <c r="DJ26" s="38">
        <f t="shared" si="14"/>
        <v>5100</v>
      </c>
      <c r="DK26" s="38">
        <f t="shared" si="15"/>
        <v>6500</v>
      </c>
      <c r="DL26" s="38">
        <f t="shared" si="16"/>
        <v>8000</v>
      </c>
      <c r="DM26" s="38">
        <f t="shared" si="17"/>
        <v>5800</v>
      </c>
      <c r="DN26" s="38">
        <f t="shared" si="18"/>
        <v>17900</v>
      </c>
      <c r="DO26" s="38">
        <f t="shared" si="19"/>
        <v>33300</v>
      </c>
      <c r="DP26" s="38">
        <f t="shared" si="20"/>
        <v>123100</v>
      </c>
      <c r="DQ26" s="38">
        <f t="shared" si="21"/>
        <v>59800</v>
      </c>
      <c r="DR26" s="38">
        <f t="shared" si="22"/>
        <v>69600</v>
      </c>
      <c r="DS26" s="38">
        <f t="shared" si="23"/>
        <v>56800</v>
      </c>
      <c r="DT26" s="38">
        <f t="shared" si="24"/>
        <v>14600</v>
      </c>
      <c r="DU26" s="39">
        <f t="shared" si="25"/>
        <v>6800</v>
      </c>
      <c r="DV26" s="38">
        <f>IF($B26="3/4-inch",'[2]NonRes - Report'!$G$9, IF($B26="1-inch",'[2]NonRes - Report'!$G$9*'[2]NonRes - Report'!$I$19,IF($B26="1 1/2-inch", '[2]NonRes - Report'!$G$9*'[2]NonRes - Report'!$J$19,IF($B26="2-inch",'[2]NonRes - Report'!$G$9*'[2]NonRes - Report'!$K$19,IF($B26="3-inch",'[2]NonRes - Report'!$G$9*'[2]NonRes - Report'!$L$19,IF($B26="4-inch",'[2]NonRes - Report'!$G$9*'[2]NonRes - Report'!$M$19,IF($B26="6-inch",'[2]NonRes - Report'!$G$9*'[2]NonRes - Report'!$N$19, 0)))))))</f>
        <v>0</v>
      </c>
      <c r="DW26" s="38">
        <f>IF($B26="3/4-inch",'[2]NonRes - Report'!$G$9, IF($B26="1-inch",'[2]NonRes - Report'!$G$9*'[2]NonRes - Report'!$I$19,IF($B26="1 1/2-inch", '[2]NonRes - Report'!$G$9*'[2]NonRes - Report'!$J$19,IF($B26="2-inch",'[2]NonRes - Report'!$G$9*'[2]NonRes - Report'!$K$19,IF($B26="3-inch",'[2]NonRes - Report'!$G$9*'[2]NonRes - Report'!$L$19,IF($B26="4-inch",'[2]NonRes - Report'!$G$9*'[2]NonRes - Report'!$M$19,IF($B26="6-inch",'[2]NonRes - Report'!$G$9*'[2]NonRes - Report'!$N$19, 0)))))))</f>
        <v>0</v>
      </c>
      <c r="DX26" s="38">
        <f>IF($B26="3/4-inch",'[2]NonRes - Report'!$G$9, IF($B26="1-inch",'[2]NonRes - Report'!$G$9*'[2]NonRes - Report'!$I$19,IF($B26="1 1/2-inch", '[2]NonRes - Report'!$G$9*'[2]NonRes - Report'!$J$19,IF($B26="2-inch",'[2]NonRes - Report'!$G$9*'[2]NonRes - Report'!$K$19,IF($B26="3-inch",'[2]NonRes - Report'!$G$9*'[2]NonRes - Report'!$L$19,IF($B26="4-inch",'[2]NonRes - Report'!$G$9*'[2]NonRes - Report'!$M$19,IF($B26="6-inch",'[2]NonRes - Report'!$G$9*'[2]NonRes - Report'!$N$19, 0)))))))</f>
        <v>0</v>
      </c>
      <c r="DY26" s="38">
        <f>IF($B26="3/4-inch",'[2]NonRes - Report'!$G$9, IF($B26="1-inch",'[2]NonRes - Report'!$G$9*'[2]NonRes - Report'!$I$19,IF($B26="1 1/2-inch", '[2]NonRes - Report'!$G$9*'[2]NonRes - Report'!$J$19,IF($B26="2-inch",'[2]NonRes - Report'!$G$9*'[2]NonRes - Report'!$K$19,IF($B26="3-inch",'[2]NonRes - Report'!$G$9*'[2]NonRes - Report'!$L$19,IF($B26="4-inch",'[2]NonRes - Report'!$G$9*'[2]NonRes - Report'!$M$19,IF($B26="6-inch",'[2]NonRes - Report'!$G$9*'[2]NonRes - Report'!$N$19, 0)))))))</f>
        <v>0</v>
      </c>
      <c r="DZ26" s="38">
        <f>IF($B26="3/4-inch",'[2]NonRes - Report'!$G$9, IF($B26="1-inch",'[2]NonRes - Report'!$G$9*'[2]NonRes - Report'!$I$19,IF($B26="1 1/2-inch", '[2]NonRes - Report'!$G$9*'[2]NonRes - Report'!$J$19,IF($B26="2-inch",'[2]NonRes - Report'!$G$9*'[2]NonRes - Report'!$K$19,IF($B26="3-inch",'[2]NonRes - Report'!$G$9*'[2]NonRes - Report'!$L$19,IF($B26="4-inch",'[2]NonRes - Report'!$G$9*'[2]NonRes - Report'!$M$19,IF($B26="6-inch",'[2]NonRes - Report'!$G$9*'[2]NonRes - Report'!$N$19, 0)))))))</f>
        <v>0</v>
      </c>
      <c r="EA26" s="38">
        <f>IF($B26="3/4-inch",'[2]NonRes - Report'!$G$9, IF($B26="1-inch",'[2]NonRes - Report'!$G$9*'[2]NonRes - Report'!$I$19,IF($B26="1 1/2-inch", '[2]NonRes - Report'!$G$9*'[2]NonRes - Report'!$J$19,IF($B26="2-inch",'[2]NonRes - Report'!$G$9*'[2]NonRes - Report'!$K$19,IF($B26="3-inch",'[2]NonRes - Report'!$G$9*'[2]NonRes - Report'!$L$19,IF($B26="4-inch",'[2]NonRes - Report'!$G$9*'[2]NonRes - Report'!$M$19,IF($B26="6-inch",'[2]NonRes - Report'!$G$9*'[2]NonRes - Report'!$N$19, 0)))))))</f>
        <v>0</v>
      </c>
      <c r="EB26" s="38">
        <f>IF($B26="3/4-inch",'[2]NonRes - Report'!$G$9, IF($B26="1-inch",'[2]NonRes - Report'!$G$9*'[2]NonRes - Report'!$I$19,IF($B26="1 1/2-inch", '[2]NonRes - Report'!$G$9*'[2]NonRes - Report'!$J$19,IF($B26="2-inch",'[2]NonRes - Report'!$G$9*'[2]NonRes - Report'!$K$19,IF($B26="3-inch",'[2]NonRes - Report'!$G$9*'[2]NonRes - Report'!$L$19,IF($B26="4-inch",'[2]NonRes - Report'!$G$9*'[2]NonRes - Report'!$M$19,IF($B26="6-inch",'[2]NonRes - Report'!$G$9*'[2]NonRes - Report'!$N$19, 0)))))))</f>
        <v>0</v>
      </c>
      <c r="EC26" s="38">
        <f>IF($B26="3/4-inch",'[2]NonRes - Report'!$G$9, IF($B26="1-inch",'[2]NonRes - Report'!$G$9*'[2]NonRes - Report'!$I$19,IF($B26="1 1/2-inch", '[2]NonRes - Report'!$G$9*'[2]NonRes - Report'!$J$19,IF($B26="2-inch",'[2]NonRes - Report'!$G$9*'[2]NonRes - Report'!$K$19,IF($B26="3-inch",'[2]NonRes - Report'!$G$9*'[2]NonRes - Report'!$L$19,IF($B26="4-inch",'[2]NonRes - Report'!$G$9*'[2]NonRes - Report'!$M$19,IF($B26="6-inch",'[2]NonRes - Report'!$G$9*'[2]NonRes - Report'!$N$19, 0)))))))</f>
        <v>0</v>
      </c>
      <c r="ED26" s="38">
        <f>IF($B26="3/4-inch",'[2]NonRes - Report'!$G$9, IF($B26="1-inch",'[2]NonRes - Report'!$G$9*'[2]NonRes - Report'!$I$19,IF($B26="1 1/2-inch", '[2]NonRes - Report'!$G$9*'[2]NonRes - Report'!$J$19,IF($B26="2-inch",'[2]NonRes - Report'!$G$9*'[2]NonRes - Report'!$K$19,IF($B26="3-inch",'[2]NonRes - Report'!$G$9*'[2]NonRes - Report'!$L$19,IF($B26="4-inch",'[2]NonRes - Report'!$G$9*'[2]NonRes - Report'!$M$19,IF($B26="6-inch",'[2]NonRes - Report'!$G$9*'[2]NonRes - Report'!$N$19, 0)))))))</f>
        <v>0</v>
      </c>
      <c r="EE26" s="38">
        <f>IF($B26="3/4-inch",'[2]NonRes - Report'!$G$9, IF($B26="1-inch",'[2]NonRes - Report'!$G$9*'[2]NonRes - Report'!$I$19,IF($B26="1 1/2-inch", '[2]NonRes - Report'!$G$9*'[2]NonRes - Report'!$J$19,IF($B26="2-inch",'[2]NonRes - Report'!$G$9*'[2]NonRes - Report'!$K$19,IF($B26="3-inch",'[2]NonRes - Report'!$G$9*'[2]NonRes - Report'!$L$19,IF($B26="4-inch",'[2]NonRes - Report'!$G$9*'[2]NonRes - Report'!$M$19,IF($B26="6-inch",'[2]NonRes - Report'!$G$9*'[2]NonRes - Report'!$N$19, 0)))))))</f>
        <v>0</v>
      </c>
      <c r="EF26" s="38">
        <f>IF($B26="3/4-inch",'[2]NonRes - Report'!$G$9, IF($B26="1-inch",'[2]NonRes - Report'!$G$9*'[2]NonRes - Report'!$I$19,IF($B26="1 1/2-inch", '[2]NonRes - Report'!$G$9*'[2]NonRes - Report'!$J$19,IF($B26="2-inch",'[2]NonRes - Report'!$G$9*'[2]NonRes - Report'!$K$19,IF($B26="3-inch",'[2]NonRes - Report'!$G$9*'[2]NonRes - Report'!$L$19,IF($B26="4-inch",'[2]NonRes - Report'!$G$9*'[2]NonRes - Report'!$M$19,IF($B26="6-inch",'[2]NonRes - Report'!$G$9*'[2]NonRes - Report'!$N$19, 0)))))))</f>
        <v>0</v>
      </c>
      <c r="EG26" s="39">
        <f>IF($B26="3/4-inch",'[2]NonRes - Report'!$G$9, IF($B26="1-inch",'[2]NonRes - Report'!$G$9*'[2]NonRes - Report'!$I$19,IF($B26="1 1/2-inch", '[2]NonRes - Report'!$G$9*'[2]NonRes - Report'!$J$19,IF($B26="2-inch",'[2]NonRes - Report'!$G$9*'[2]NonRes - Report'!$K$19,IF($B26="3-inch",'[2]NonRes - Report'!$G$9*'[2]NonRes - Report'!$L$19,IF($B26="4-inch",'[2]NonRes - Report'!$G$9*'[2]NonRes - Report'!$M$19,IF($B26="6-inch",'[2]NonRes - Report'!$G$9*'[2]NonRes - Report'!$N$19, 0)))))))</f>
        <v>0</v>
      </c>
      <c r="EH26" s="42"/>
      <c r="EI26" s="42"/>
      <c r="EJ26" s="42"/>
      <c r="EK26" s="42"/>
      <c r="EL26" s="42"/>
      <c r="EM26" s="42"/>
      <c r="EN26" s="42"/>
      <c r="EO26" s="42"/>
      <c r="EP26" s="42"/>
      <c r="EQ26" s="42"/>
      <c r="ER26" s="42"/>
      <c r="ES26" s="42"/>
    </row>
    <row r="27" spans="1:149" ht="15">
      <c r="A27" s="120" t="s">
        <v>83</v>
      </c>
      <c r="B27" s="34" t="str">
        <f>'[2]Input - NonRes'!A471</f>
        <v>4-inch</v>
      </c>
      <c r="C27" s="35">
        <f t="shared" si="0"/>
        <v>9303.2999999999993</v>
      </c>
      <c r="D27" s="36">
        <f t="shared" si="1"/>
        <v>528900</v>
      </c>
      <c r="E27" s="37">
        <f>IF('[2]NonRes - Report'!$K$22="Monthly",(AVERAGE(F27:Q27)),AVERAGE(F27,H27,J27,L27,N27,P27))</f>
        <v>44075</v>
      </c>
      <c r="F27" s="38">
        <f>IF('[2]Input - NonRes'!B471="", "", '[2]Input - NonRes'!B471)</f>
        <v>7600</v>
      </c>
      <c r="G27" s="38">
        <f>IF('[2]Input - NonRes'!C471="","",'[2]Input - NonRes'!C471)</f>
        <v>15800</v>
      </c>
      <c r="H27" s="38">
        <f>IF('[2]Input - NonRes'!D471="", "", '[2]Input - NonRes'!D471)</f>
        <v>12800</v>
      </c>
      <c r="I27" s="38">
        <f>IF('[2]Input - NonRes'!E471="", "", '[2]Input - NonRes'!E471)</f>
        <v>10400</v>
      </c>
      <c r="J27" s="38">
        <f>IF('[2]Input - NonRes'!F471="", "", '[2]Input - NonRes'!F471)</f>
        <v>29100</v>
      </c>
      <c r="K27" s="38">
        <f>IF('[2]Input - NonRes'!G471="", "", '[2]Input - NonRes'!G471)</f>
        <v>49100</v>
      </c>
      <c r="L27" s="38">
        <f>IF('[2]Input - NonRes'!H471="", "", '[2]Input - NonRes'!H471)</f>
        <v>125800</v>
      </c>
      <c r="M27" s="38">
        <f>IF('[2]Input - NonRes'!I471="", "", '[2]Input - NonRes'!I471)</f>
        <v>98600</v>
      </c>
      <c r="N27" s="38">
        <f>IF('[2]Input - NonRes'!J471="", "", '[2]Input - NonRes'!J471)</f>
        <v>99000</v>
      </c>
      <c r="O27" s="38">
        <f>IF('[2]Input - NonRes'!K471="", "", '[2]Input - NonRes'!K471)</f>
        <v>62300</v>
      </c>
      <c r="P27" s="38">
        <f>IF('[2]Input - NonRes'!L471="", "", '[2]Input - NonRes'!L471)</f>
        <v>10600</v>
      </c>
      <c r="Q27" s="39">
        <f>IF('[2]Input - NonRes'!M471="", "", '[2]Input - NonRes'!M471)</f>
        <v>7800</v>
      </c>
      <c r="R27" s="40">
        <f>IF(AND($B27="3/4-inch", NOT(F27=""),OR(F27&gt;=0, F27&lt;0)),'[2]NonRes - Report'!$E$9,IF(AND($B27="1-inch", NOT(F27=""),OR(F27&gt;=0, F27&lt;0)),'[2]NonRes - Report'!$I$9,IF(AND($B27="1 1/2-inch", NOT(F27=""),OR(F27&gt;=0, F27&lt;0)),'[2]NonRes - Report'!$J$9,IF(AND($B27="2-inch", NOT(F27=""),OR(F27&gt;=0, F27&lt;0)),'[2]NonRes - Report'!$K$9,IF(AND($B27="3-inch", NOT(F27=""),OR(F27&gt;=0, F27&lt;0)),'[2]NonRes - Report'!$L$9,IF(AND($B27="4-inch", NOT(F27=""),OR(F27&gt;=0, F27&lt;0)),'[2]NonRes - Report'!$M$9,IF(AND($B27="6-inch", NOT(F27=""),OR(F27&gt;=0, F27&lt;0)),'[2]NonRes - Report'!$N$9, 0)))))))</f>
        <v>144.375</v>
      </c>
      <c r="S27" s="40">
        <f>IF(AND($B27="3/4-inch", NOT(G27=""),OR(G27&gt;=0, G27&lt;0)),'[2]NonRes - Report'!$E$9,IF(AND($B27="1-inch", NOT(G27=""),OR(G27&gt;=0, G27&lt;0)),'[2]NonRes - Report'!$I$9,IF(AND($B27="1 1/2-inch", NOT(G27=""),OR(G27&gt;=0, G27&lt;0)),'[2]NonRes - Report'!$J$9,IF(AND($B27="2-inch", NOT(G27=""),OR(G27&gt;=0, G27&lt;0)),'[2]NonRes - Report'!$K$9,IF(AND($B27="3-inch", NOT(G27=""),OR(G27&gt;=0, G27&lt;0)),'[2]NonRes - Report'!$L$9,IF(AND($B27="4-inch", NOT(G27=""),OR(G27&gt;=0, G27&lt;0)),'[2]NonRes - Report'!$M$9,IF(AND($B27="6-inch", NOT(G27=""),OR(G27&gt;=0, G27&lt;0)),'[2]NonRes - Report'!$N$9, 0)))))))</f>
        <v>144.375</v>
      </c>
      <c r="T27" s="40">
        <f>IF(AND($B27="3/4-inch", NOT(H27=""),OR(H27&gt;=0, H27&lt;0)),'[2]NonRes - Report'!$E$9,IF(AND($B27="1-inch", NOT(H27=""),OR(H27&gt;=0, H27&lt;0)),'[2]NonRes - Report'!$I$9,IF(AND($B27="1 1/2-inch", NOT(H27=""),OR(H27&gt;=0, H27&lt;0)),'[2]NonRes - Report'!$J$9,IF(AND($B27="2-inch", NOT(H27=""),OR(H27&gt;=0, H27&lt;0)),'[2]NonRes - Report'!$K$9,IF(AND($B27="3-inch", NOT(H27=""),OR(H27&gt;=0, H27&lt;0)),'[2]NonRes - Report'!$L$9,IF(AND($B27="4-inch", NOT(H27=""),OR(H27&gt;=0, H27&lt;0)),'[2]NonRes - Report'!$M$9,IF(AND($B27="6-inch", NOT(H27=""),OR(H27&gt;=0, H27&lt;0)),'[2]NonRes - Report'!$N$9, 0)))))))</f>
        <v>144.375</v>
      </c>
      <c r="U27" s="40">
        <f>IF(AND($B27="3/4-inch", NOT(I27=""),OR(I27&gt;=0, I27&lt;0)),'[2]NonRes - Report'!$E$9,IF(AND($B27="1-inch", NOT(I27=""),OR(I27&gt;=0, I27&lt;0)),'[2]NonRes - Report'!$I$9,IF(AND($B27="1 1/2-inch", NOT(I27=""),OR(I27&gt;=0, I27&lt;0)),'[2]NonRes - Report'!$J$9,IF(AND($B27="2-inch", NOT(I27=""),OR(I27&gt;=0, I27&lt;0)),'[2]NonRes - Report'!$K$9,IF(AND($B27="3-inch", NOT(I27=""),OR(I27&gt;=0, I27&lt;0)),'[2]NonRes - Report'!$L$9,IF(AND($B27="4-inch", NOT(I27=""),OR(I27&gt;=0, I27&lt;0)),'[2]NonRes - Report'!$M$9,IF(AND($B27="6-inch", NOT(I27=""),OR(I27&gt;=0, I27&lt;0)),'[2]NonRes - Report'!$N$9, 0)))))))</f>
        <v>144.375</v>
      </c>
      <c r="V27" s="40">
        <f>IF(AND($B27="3/4-inch", NOT(J27=""),OR(J27&gt;=0, J27&lt;0)),'[2]NonRes - Report'!$E$9,IF(AND($B27="1-inch", NOT(J27=""),OR(J27&gt;=0, J27&lt;0)),'[2]NonRes - Report'!$I$9,IF(AND($B27="1 1/2-inch", NOT(J27=""),OR(J27&gt;=0, J27&lt;0)),'[2]NonRes - Report'!$J$9,IF(AND($B27="2-inch", NOT(J27=""),OR(J27&gt;=0, J27&lt;0)),'[2]NonRes - Report'!$K$9,IF(AND($B27="3-inch", NOT(J27=""),OR(J27&gt;=0, J27&lt;0)),'[2]NonRes - Report'!$L$9,IF(AND($B27="4-inch", NOT(J27=""),OR(J27&gt;=0, J27&lt;0)),'[2]NonRes - Report'!$M$9,IF(AND($B27="6-inch", NOT(J27=""),OR(J27&gt;=0, J27&lt;0)),'[2]NonRes - Report'!$N$9, 0)))))))</f>
        <v>144.375</v>
      </c>
      <c r="W27" s="40">
        <f>IF(AND($B27="3/4-inch", NOT(K27=""),OR(K27&gt;=0, K27&lt;0)),'[2]NonRes - Report'!$E$9,IF(AND($B27="1-inch", NOT(K27=""),OR(K27&gt;=0, K27&lt;0)),'[2]NonRes - Report'!$I$9,IF(AND($B27="1 1/2-inch", NOT(K27=""),OR(K27&gt;=0, K27&lt;0)),'[2]NonRes - Report'!$J$9,IF(AND($B27="2-inch", NOT(K27=""),OR(K27&gt;=0, K27&lt;0)),'[2]NonRes - Report'!$K$9,IF(AND($B27="3-inch", NOT(K27=""),OR(K27&gt;=0, K27&lt;0)),'[2]NonRes - Report'!$L$9,IF(AND($B27="4-inch", NOT(K27=""),OR(K27&gt;=0, K27&lt;0)),'[2]NonRes - Report'!$M$9,IF(AND($B27="6-inch", NOT(K27=""),OR(K27&gt;=0, K27&lt;0)),'[2]NonRes - Report'!$N$9, 0)))))))</f>
        <v>144.375</v>
      </c>
      <c r="X27" s="40">
        <f>IF(AND($B27="3/4-inch", NOT(L27=""),OR(L27&gt;=0, L27&lt;0)),'[2]NonRes - Report'!$E$9,IF(AND($B27="1-inch", NOT(L27=""),OR(L27&gt;=0, L27&lt;0)),'[2]NonRes - Report'!$I$9,IF(AND($B27="1 1/2-inch", NOT(L27=""),OR(L27&gt;=0, L27&lt;0)),'[2]NonRes - Report'!$J$9,IF(AND($B27="2-inch", NOT(L27=""),OR(L27&gt;=0, L27&lt;0)),'[2]NonRes - Report'!$K$9,IF(AND($B27="3-inch", NOT(L27=""),OR(L27&gt;=0, L27&lt;0)),'[2]NonRes - Report'!$L$9,IF(AND($B27="4-inch", NOT(L27=""),OR(L27&gt;=0, L27&lt;0)),'[2]NonRes - Report'!$M$9,IF(AND($B27="6-inch", NOT(L27=""),OR(L27&gt;=0, L27&lt;0)),'[2]NonRes - Report'!$N$9, 0)))))))</f>
        <v>144.375</v>
      </c>
      <c r="Y27" s="40">
        <f>IF(AND($B27="3/4-inch", NOT(M27=""),OR(M27&gt;=0, M27&lt;0)),'[2]NonRes - Report'!$E$9,IF(AND($B27="1-inch", NOT(M27=""),OR(M27&gt;=0, M27&lt;0)),'[2]NonRes - Report'!$I$9,IF(AND($B27="1 1/2-inch", NOT(M27=""),OR(M27&gt;=0, M27&lt;0)),'[2]NonRes - Report'!$J$9,IF(AND($B27="2-inch", NOT(M27=""),OR(M27&gt;=0, M27&lt;0)),'[2]NonRes - Report'!$K$9,IF(AND($B27="3-inch", NOT(M27=""),OR(M27&gt;=0, M27&lt;0)),'[2]NonRes - Report'!$L$9,IF(AND($B27="4-inch", NOT(M27=""),OR(M27&gt;=0, M27&lt;0)),'[2]NonRes - Report'!$M$9,IF(AND($B27="6-inch", NOT(M27=""),OR(M27&gt;=0, M27&lt;0)),'[2]NonRes - Report'!$N$9, 0)))))))</f>
        <v>144.375</v>
      </c>
      <c r="Z27" s="40">
        <f>IF(AND($B27="3/4-inch", NOT(N27=""),OR(N27&gt;=0, N27&lt;0)),'[2]NonRes - Report'!$E$9,IF(AND($B27="1-inch", NOT(N27=""),OR(N27&gt;=0, N27&lt;0)),'[2]NonRes - Report'!$I$9,IF(AND($B27="1 1/2-inch", NOT(N27=""),OR(N27&gt;=0, N27&lt;0)),'[2]NonRes - Report'!$J$9,IF(AND($B27="2-inch", NOT(N27=""),OR(N27&gt;=0, N27&lt;0)),'[2]NonRes - Report'!$K$9,IF(AND($B27="3-inch", NOT(N27=""),OR(N27&gt;=0, N27&lt;0)),'[2]NonRes - Report'!$L$9,IF(AND($B27="4-inch", NOT(N27=""),OR(N27&gt;=0, N27&lt;0)),'[2]NonRes - Report'!$M$9,IF(AND($B27="6-inch", NOT(N27=""),OR(N27&gt;=0, N27&lt;0)),'[2]NonRes - Report'!$N$9, 0)))))))</f>
        <v>144.375</v>
      </c>
      <c r="AA27" s="40">
        <f>IF(AND($B27="3/4-inch", NOT(O27=""),OR(O27&gt;=0, O27&lt;0)),'[2]NonRes - Report'!$E$9,IF(AND($B27="1-inch", NOT(O27=""),OR(O27&gt;=0, O27&lt;0)),'[2]NonRes - Report'!$I$9,IF(AND($B27="1 1/2-inch", NOT(O27=""),OR(O27&gt;=0, O27&lt;0)),'[2]NonRes - Report'!$J$9,IF(AND($B27="2-inch", NOT(O27=""),OR(O27&gt;=0, O27&lt;0)),'[2]NonRes - Report'!$K$9,IF(AND($B27="3-inch", NOT(O27=""),OR(O27&gt;=0, O27&lt;0)),'[2]NonRes - Report'!$L$9,IF(AND($B27="4-inch", NOT(O27=""),OR(O27&gt;=0, O27&lt;0)),'[2]NonRes - Report'!$M$9,IF(AND($B27="6-inch", NOT(O27=""),OR(O27&gt;=0, O27&lt;0)),'[2]NonRes - Report'!$N$9, 0)))))))</f>
        <v>144.375</v>
      </c>
      <c r="AB27" s="40">
        <f>IF(AND($B27="3/4-inch", NOT(P27=""),OR(P27&gt;=0, P27&lt;0)),'[2]NonRes - Report'!$E$9,IF(AND($B27="1-inch", NOT(P27=""),OR(P27&gt;=0, P27&lt;0)),'[2]NonRes - Report'!$I$9,IF(AND($B27="1 1/2-inch", NOT(P27=""),OR(P27&gt;=0, P27&lt;0)),'[2]NonRes - Report'!$J$9,IF(AND($B27="2-inch", NOT(P27=""),OR(P27&gt;=0, P27&lt;0)),'[2]NonRes - Report'!$K$9,IF(AND($B27="3-inch", NOT(P27=""),OR(P27&gt;=0, P27&lt;0)),'[2]NonRes - Report'!$L$9,IF(AND($B27="4-inch", NOT(P27=""),OR(P27&gt;=0, P27&lt;0)),'[2]NonRes - Report'!$M$9,IF(AND($B27="6-inch", NOT(P27=""),OR(P27&gt;=0, P27&lt;0)),'[2]NonRes - Report'!$N$9, 0)))))))</f>
        <v>144.375</v>
      </c>
      <c r="AC27" s="41">
        <f>IF(AND($B27="3/4-inch", NOT(Q27=""),OR(Q27&gt;=0, Q27&lt;0)),'[2]NonRes - Report'!$E$9,IF(AND($B27="1-inch", NOT(Q27=""),OR(Q27&gt;=0, Q27&lt;0)),'[2]NonRes - Report'!$I$9,IF(AND($B27="1 1/2-inch", NOT(Q27=""),OR(Q27&gt;=0, Q27&lt;0)),'[2]NonRes - Report'!$J$9,IF(AND($B27="2-inch", NOT(Q27=""),OR(Q27&gt;=0, Q27&lt;0)),'[2]NonRes - Report'!$K$9,IF(AND($B27="3-inch", NOT(Q27=""),OR(Q27&gt;=0, Q27&lt;0)),'[2]NonRes - Report'!$L$9,IF(AND($B27="4-inch", NOT(Q27=""),OR(Q27&gt;=0, Q27&lt;0)),'[2]NonRes - Report'!$M$9,IF(AND($B27="6-inch", NOT(Q27=""),OR(Q27&gt;=0, Q27&lt;0)),'[2]NonRes - Report'!$N$9, 0)))))))</f>
        <v>144.375</v>
      </c>
      <c r="AD27" s="38">
        <f>IF(AND($B27="3/4-inch",DJ27&gt;'[2]NonRes - Report'!$G$10),'[2]NonRes - Report'!$G$10,IF(AND($B27="3/4-inch",ABS(DJ27)&gt;'[2]NonRes - Report'!$G$10),-'[2]NonRes - Report'!$G$10,IF(AND($B27="1-inch",DJ27&gt;'[2]NonRes - Report'!$I$10),'[2]NonRes - Report'!$I$10,IF(AND($B27="1-inch",ABS(DJ27)&gt;'[2]NonRes - Report'!$I$10),-'[2]NonRes - Report'!$I$10,IF(AND($B27="1 1/2-inch",DJ27&gt;'[2]NonRes - Report'!$J$10),'[2]NonRes - Report'!$J$10,IF(AND($B27="1 1/2-inch",ABS(DJ27)&gt;'[2]NonRes - Report'!$J$10),-'[2]NonRes - Report'!$J$10,IF(AND($B27="2-inch",DJ27&gt;'[2]NonRes - Report'!$K$10),'[2]NonRes - Report'!$K$10,IF(AND($B27="2-inch",ABS(DJ27)&gt;'[2]NonRes - Report'!$K$10),-'[2]NonRes - Report'!$K$10,IF(AND($B27="3-inch",DJ27&gt;'[2]NonRes - Report'!$L$10),'[2]NonRes - Report'!$L$10,IF(AND($B27="3-inch",ABS(DJ27)&gt;'[2]NonRes - Report'!$L$10),-'[2]NonRes - Report'!$L$10,IF(AND($B27="4-inch",DJ27&gt;'[2]NonRes - Report'!$M$10),'[2]NonRes - Report'!$M$10,IF(AND($B27="4-inch",ABS(DJ27)&gt;'[2]NonRes - Report'!$M$10),-'[2]NonRes - Report'!$M$10,IF(AND($B27="6-inch",DJ27&gt;'[2]NonRes - Report'!$N$10),'[2]NonRes - Report'!$N$10,IF(AND($B27="6-inch",ABS(DJ27)&gt;'[2]NonRes - Report'!$N$10),-'[2]NonRes - Report'!$N$10,IF(DJ27&lt;0,-DJ27,DJ27)))))))))))))))</f>
        <v>7600</v>
      </c>
      <c r="AE27" s="38">
        <f>IF(AND($B27="3/4-inch",DK27&gt;'[2]NonRes - Report'!$G$10),'[2]NonRes - Report'!$G$10,IF(AND($B27="3/4-inch",ABS(DK27)&gt;'[2]NonRes - Report'!$G$10),-'[2]NonRes - Report'!$G$10,IF(AND($B27="1-inch",DK27&gt;'[2]NonRes - Report'!$I$10),'[2]NonRes - Report'!$I$10,IF(AND($B27="1-inch",ABS(DK27)&gt;'[2]NonRes - Report'!$I$10),-'[2]NonRes - Report'!$I$10,IF(AND($B27="1 1/2-inch",DK27&gt;'[2]NonRes - Report'!$J$10),'[2]NonRes - Report'!$J$10,IF(AND($B27="1 1/2-inch",ABS(DK27)&gt;'[2]NonRes - Report'!$J$10),-'[2]NonRes - Report'!$J$10,IF(AND($B27="2-inch",DK27&gt;'[2]NonRes - Report'!$K$10),'[2]NonRes - Report'!$K$10,IF(AND($B27="2-inch",ABS(DK27)&gt;'[2]NonRes - Report'!$K$10),-'[2]NonRes - Report'!$K$10,IF(AND($B27="3-inch",DK27&gt;'[2]NonRes - Report'!$L$10),'[2]NonRes - Report'!$L$10,IF(AND($B27="3-inch",ABS(DK27)&gt;'[2]NonRes - Report'!$L$10),-'[2]NonRes - Report'!$L$10,IF(AND($B27="4-inch",DK27&gt;'[2]NonRes - Report'!$M$10),'[2]NonRes - Report'!$M$10,IF(AND($B27="4-inch",ABS(DK27)&gt;'[2]NonRes - Report'!$M$10),-'[2]NonRes - Report'!$M$10,IF(AND($B27="6-inch",DK27&gt;'[2]NonRes - Report'!$N$10),'[2]NonRes - Report'!$N$10,IF(AND($B27="6-inch",ABS(DK27)&gt;'[2]NonRes - Report'!$N$10),-'[2]NonRes - Report'!$N$10,IF(DK27&lt;0,-DK27,DK27)))))))))))))))</f>
        <v>15000</v>
      </c>
      <c r="AF27" s="38">
        <f>IF(AND($B27="3/4-inch",DL27&gt;'[2]NonRes - Report'!$G$10),'[2]NonRes - Report'!$G$10,IF(AND($B27="3/4-inch",ABS(DL27)&gt;'[2]NonRes - Report'!$G$10),-'[2]NonRes - Report'!$G$10,IF(AND($B27="1-inch",DL27&gt;'[2]NonRes - Report'!$I$10),'[2]NonRes - Report'!$I$10,IF(AND($B27="1-inch",ABS(DL27)&gt;'[2]NonRes - Report'!$I$10),-'[2]NonRes - Report'!$I$10,IF(AND($B27="1 1/2-inch",DL27&gt;'[2]NonRes - Report'!$J$10),'[2]NonRes - Report'!$J$10,IF(AND($B27="1 1/2-inch",ABS(DL27)&gt;'[2]NonRes - Report'!$J$10),-'[2]NonRes - Report'!$J$10,IF(AND($B27="2-inch",DL27&gt;'[2]NonRes - Report'!$K$10),'[2]NonRes - Report'!$K$10,IF(AND($B27="2-inch",ABS(DL27)&gt;'[2]NonRes - Report'!$K$10),-'[2]NonRes - Report'!$K$10,IF(AND($B27="3-inch",DL27&gt;'[2]NonRes - Report'!$L$10),'[2]NonRes - Report'!$L$10,IF(AND($B27="3-inch",ABS(DL27)&gt;'[2]NonRes - Report'!$L$10),-'[2]NonRes - Report'!$L$10,IF(AND($B27="4-inch",DL27&gt;'[2]NonRes - Report'!$M$10),'[2]NonRes - Report'!$M$10,IF(AND($B27="4-inch",ABS(DL27)&gt;'[2]NonRes - Report'!$M$10),-'[2]NonRes - Report'!$M$10,IF(AND($B27="6-inch",DL27&gt;'[2]NonRes - Report'!$N$10),'[2]NonRes - Report'!$N$10,IF(AND($B27="6-inch",ABS(DL27)&gt;'[2]NonRes - Report'!$N$10),-'[2]NonRes - Report'!$N$10,IF(DL27&lt;0,-DL27,DL27)))))))))))))))</f>
        <v>12800</v>
      </c>
      <c r="AG27" s="38">
        <f>IF(AND($B27="3/4-inch",DM27&gt;'[2]NonRes - Report'!$G$10),'[2]NonRes - Report'!$G$10,IF(AND($B27="3/4-inch",ABS(DM27)&gt;'[2]NonRes - Report'!$G$10),-'[2]NonRes - Report'!$G$10,IF(AND($B27="1-inch",DM27&gt;'[2]NonRes - Report'!$I$10),'[2]NonRes - Report'!$I$10,IF(AND($B27="1-inch",ABS(DM27)&gt;'[2]NonRes - Report'!$I$10),-'[2]NonRes - Report'!$I$10,IF(AND($B27="1 1/2-inch",DM27&gt;'[2]NonRes - Report'!$J$10),'[2]NonRes - Report'!$J$10,IF(AND($B27="1 1/2-inch",ABS(DM27)&gt;'[2]NonRes - Report'!$J$10),-'[2]NonRes - Report'!$J$10,IF(AND($B27="2-inch",DM27&gt;'[2]NonRes - Report'!$K$10),'[2]NonRes - Report'!$K$10,IF(AND($B27="2-inch",ABS(DM27)&gt;'[2]NonRes - Report'!$K$10),-'[2]NonRes - Report'!$K$10,IF(AND($B27="3-inch",DM27&gt;'[2]NonRes - Report'!$L$10),'[2]NonRes - Report'!$L$10,IF(AND($B27="3-inch",ABS(DM27)&gt;'[2]NonRes - Report'!$L$10),-'[2]NonRes - Report'!$L$10,IF(AND($B27="4-inch",DM27&gt;'[2]NonRes - Report'!$M$10),'[2]NonRes - Report'!$M$10,IF(AND($B27="4-inch",ABS(DM27)&gt;'[2]NonRes - Report'!$M$10),-'[2]NonRes - Report'!$M$10,IF(AND($B27="6-inch",DM27&gt;'[2]NonRes - Report'!$N$10),'[2]NonRes - Report'!$N$10,IF(AND($B27="6-inch",ABS(DM27)&gt;'[2]NonRes - Report'!$N$10),-'[2]NonRes - Report'!$N$10,IF(DM27&lt;0,-DM27,DM27)))))))))))))))</f>
        <v>10400</v>
      </c>
      <c r="AH27" s="38">
        <f>IF(AND($B27="3/4-inch",DN27&gt;'[2]NonRes - Report'!$G$10),'[2]NonRes - Report'!$G$10,IF(AND($B27="3/4-inch",ABS(DN27)&gt;'[2]NonRes - Report'!$G$10),-'[2]NonRes - Report'!$G$10,IF(AND($B27="1-inch",DN27&gt;'[2]NonRes - Report'!$I$10),'[2]NonRes - Report'!$I$10,IF(AND($B27="1-inch",ABS(DN27)&gt;'[2]NonRes - Report'!$I$10),-'[2]NonRes - Report'!$I$10,IF(AND($B27="1 1/2-inch",DN27&gt;'[2]NonRes - Report'!$J$10),'[2]NonRes - Report'!$J$10,IF(AND($B27="1 1/2-inch",ABS(DN27)&gt;'[2]NonRes - Report'!$J$10),-'[2]NonRes - Report'!$J$10,IF(AND($B27="2-inch",DN27&gt;'[2]NonRes - Report'!$K$10),'[2]NonRes - Report'!$K$10,IF(AND($B27="2-inch",ABS(DN27)&gt;'[2]NonRes - Report'!$K$10),-'[2]NonRes - Report'!$K$10,IF(AND($B27="3-inch",DN27&gt;'[2]NonRes - Report'!$L$10),'[2]NonRes - Report'!$L$10,IF(AND($B27="3-inch",ABS(DN27)&gt;'[2]NonRes - Report'!$L$10),-'[2]NonRes - Report'!$L$10,IF(AND($B27="4-inch",DN27&gt;'[2]NonRes - Report'!$M$10),'[2]NonRes - Report'!$M$10,IF(AND($B27="4-inch",ABS(DN27)&gt;'[2]NonRes - Report'!$M$10),-'[2]NonRes - Report'!$M$10,IF(AND($B27="6-inch",DN27&gt;'[2]NonRes - Report'!$N$10),'[2]NonRes - Report'!$N$10,IF(AND($B27="6-inch",ABS(DN27)&gt;'[2]NonRes - Report'!$N$10),-'[2]NonRes - Report'!$N$10,IF(DN27&lt;0,-DN27,DN27)))))))))))))))</f>
        <v>15000</v>
      </c>
      <c r="AI27" s="38">
        <f>IF(AND($B27="3/4-inch",DO27&gt;'[2]NonRes - Report'!$G$10),'[2]NonRes - Report'!$G$10,IF(AND($B27="3/4-inch",ABS(DO27)&gt;'[2]NonRes - Report'!$G$10),-'[2]NonRes - Report'!$G$10,IF(AND($B27="1-inch",DO27&gt;'[2]NonRes - Report'!$I$10),'[2]NonRes - Report'!$I$10,IF(AND($B27="1-inch",ABS(DO27)&gt;'[2]NonRes - Report'!$I$10),-'[2]NonRes - Report'!$I$10,IF(AND($B27="1 1/2-inch",DO27&gt;'[2]NonRes - Report'!$J$10),'[2]NonRes - Report'!$J$10,IF(AND($B27="1 1/2-inch",ABS(DO27)&gt;'[2]NonRes - Report'!$J$10),-'[2]NonRes - Report'!$J$10,IF(AND($B27="2-inch",DO27&gt;'[2]NonRes - Report'!$K$10),'[2]NonRes - Report'!$K$10,IF(AND($B27="2-inch",ABS(DO27)&gt;'[2]NonRes - Report'!$K$10),-'[2]NonRes - Report'!$K$10,IF(AND($B27="3-inch",DO27&gt;'[2]NonRes - Report'!$L$10),'[2]NonRes - Report'!$L$10,IF(AND($B27="3-inch",ABS(DO27)&gt;'[2]NonRes - Report'!$L$10),-'[2]NonRes - Report'!$L$10,IF(AND($B27="4-inch",DO27&gt;'[2]NonRes - Report'!$M$10),'[2]NonRes - Report'!$M$10,IF(AND($B27="4-inch",ABS(DO27)&gt;'[2]NonRes - Report'!$M$10),-'[2]NonRes - Report'!$M$10,IF(AND($B27="6-inch",DO27&gt;'[2]NonRes - Report'!$N$10),'[2]NonRes - Report'!$N$10,IF(AND($B27="6-inch",ABS(DO27)&gt;'[2]NonRes - Report'!$N$10),-'[2]NonRes - Report'!$N$10,IF(DO27&lt;0,-DO27,DO27)))))))))))))))</f>
        <v>15000</v>
      </c>
      <c r="AJ27" s="38">
        <f>IF(AND($B27="3/4-inch",DP27&gt;'[2]NonRes - Report'!$G$10),'[2]NonRes - Report'!$G$10,IF(AND($B27="3/4-inch",ABS(DP27)&gt;'[2]NonRes - Report'!$G$10),-'[2]NonRes - Report'!$G$10,IF(AND($B27="1-inch",DP27&gt;'[2]NonRes - Report'!$I$10),'[2]NonRes - Report'!$I$10,IF(AND($B27="1-inch",ABS(DP27)&gt;'[2]NonRes - Report'!$I$10),-'[2]NonRes - Report'!$I$10,IF(AND($B27="1 1/2-inch",DP27&gt;'[2]NonRes - Report'!$J$10),'[2]NonRes - Report'!$J$10,IF(AND($B27="1 1/2-inch",ABS(DP27)&gt;'[2]NonRes - Report'!$J$10),-'[2]NonRes - Report'!$J$10,IF(AND($B27="2-inch",DP27&gt;'[2]NonRes - Report'!$K$10),'[2]NonRes - Report'!$K$10,IF(AND($B27="2-inch",ABS(DP27)&gt;'[2]NonRes - Report'!$K$10),-'[2]NonRes - Report'!$K$10,IF(AND($B27="3-inch",DP27&gt;'[2]NonRes - Report'!$L$10),'[2]NonRes - Report'!$L$10,IF(AND($B27="3-inch",ABS(DP27)&gt;'[2]NonRes - Report'!$L$10),-'[2]NonRes - Report'!$L$10,IF(AND($B27="4-inch",DP27&gt;'[2]NonRes - Report'!$M$10),'[2]NonRes - Report'!$M$10,IF(AND($B27="4-inch",ABS(DP27)&gt;'[2]NonRes - Report'!$M$10),-'[2]NonRes - Report'!$M$10,IF(AND($B27="6-inch",DP27&gt;'[2]NonRes - Report'!$N$10),'[2]NonRes - Report'!$N$10,IF(AND($B27="6-inch",ABS(DP27)&gt;'[2]NonRes - Report'!$N$10),-'[2]NonRes - Report'!$N$10,IF(DP27&lt;0,-DP27,DP27)))))))))))))))</f>
        <v>15000</v>
      </c>
      <c r="AK27" s="38">
        <f>IF(AND($B27="3/4-inch",DQ27&gt;'[2]NonRes - Report'!$G$10),'[2]NonRes - Report'!$G$10,IF(AND($B27="3/4-inch",ABS(DQ27)&gt;'[2]NonRes - Report'!$G$10),-'[2]NonRes - Report'!$G$10,IF(AND($B27="1-inch",DQ27&gt;'[2]NonRes - Report'!$I$10),'[2]NonRes - Report'!$I$10,IF(AND($B27="1-inch",ABS(DQ27)&gt;'[2]NonRes - Report'!$I$10),-'[2]NonRes - Report'!$I$10,IF(AND($B27="1 1/2-inch",DQ27&gt;'[2]NonRes - Report'!$J$10),'[2]NonRes - Report'!$J$10,IF(AND($B27="1 1/2-inch",ABS(DQ27)&gt;'[2]NonRes - Report'!$J$10),-'[2]NonRes - Report'!$J$10,IF(AND($B27="2-inch",DQ27&gt;'[2]NonRes - Report'!$K$10),'[2]NonRes - Report'!$K$10,IF(AND($B27="2-inch",ABS(DQ27)&gt;'[2]NonRes - Report'!$K$10),-'[2]NonRes - Report'!$K$10,IF(AND($B27="3-inch",DQ27&gt;'[2]NonRes - Report'!$L$10),'[2]NonRes - Report'!$L$10,IF(AND($B27="3-inch",ABS(DQ27)&gt;'[2]NonRes - Report'!$L$10),-'[2]NonRes - Report'!$L$10,IF(AND($B27="4-inch",DQ27&gt;'[2]NonRes - Report'!$M$10),'[2]NonRes - Report'!$M$10,IF(AND($B27="4-inch",ABS(DQ27)&gt;'[2]NonRes - Report'!$M$10),-'[2]NonRes - Report'!$M$10,IF(AND($B27="6-inch",DQ27&gt;'[2]NonRes - Report'!$N$10),'[2]NonRes - Report'!$N$10,IF(AND($B27="6-inch",ABS(DQ27)&gt;'[2]NonRes - Report'!$N$10),-'[2]NonRes - Report'!$N$10,IF(DQ27&lt;0,-DQ27,DQ27)))))))))))))))</f>
        <v>15000</v>
      </c>
      <c r="AL27" s="38">
        <f>IF(AND($B27="3/4-inch",DR27&gt;'[2]NonRes - Report'!$G$10),'[2]NonRes - Report'!$G$10,IF(AND($B27="3/4-inch",ABS(DR27)&gt;'[2]NonRes - Report'!$G$10),-'[2]NonRes - Report'!$G$10,IF(AND($B27="1-inch",DR27&gt;'[2]NonRes - Report'!$I$10),'[2]NonRes - Report'!$I$10,IF(AND($B27="1-inch",ABS(DR27)&gt;'[2]NonRes - Report'!$I$10),-'[2]NonRes - Report'!$I$10,IF(AND($B27="1 1/2-inch",DR27&gt;'[2]NonRes - Report'!$J$10),'[2]NonRes - Report'!$J$10,IF(AND($B27="1 1/2-inch",ABS(DR27)&gt;'[2]NonRes - Report'!$J$10),-'[2]NonRes - Report'!$J$10,IF(AND($B27="2-inch",DR27&gt;'[2]NonRes - Report'!$K$10),'[2]NonRes - Report'!$K$10,IF(AND($B27="2-inch",ABS(DR27)&gt;'[2]NonRes - Report'!$K$10),-'[2]NonRes - Report'!$K$10,IF(AND($B27="3-inch",DR27&gt;'[2]NonRes - Report'!$L$10),'[2]NonRes - Report'!$L$10,IF(AND($B27="3-inch",ABS(DR27)&gt;'[2]NonRes - Report'!$L$10),-'[2]NonRes - Report'!$L$10,IF(AND($B27="4-inch",DR27&gt;'[2]NonRes - Report'!$M$10),'[2]NonRes - Report'!$M$10,IF(AND($B27="4-inch",ABS(DR27)&gt;'[2]NonRes - Report'!$M$10),-'[2]NonRes - Report'!$M$10,IF(AND($B27="6-inch",DR27&gt;'[2]NonRes - Report'!$N$10),'[2]NonRes - Report'!$N$10,IF(AND($B27="6-inch",ABS(DR27)&gt;'[2]NonRes - Report'!$N$10),-'[2]NonRes - Report'!$N$10,IF(DR27&lt;0,-DR27,DR27)))))))))))))))</f>
        <v>15000</v>
      </c>
      <c r="AM27" s="38">
        <f>IF(AND($B27="3/4-inch",DS27&gt;'[2]NonRes - Report'!$G$10),'[2]NonRes - Report'!$G$10,IF(AND($B27="3/4-inch",ABS(DS27)&gt;'[2]NonRes - Report'!$G$10),-'[2]NonRes - Report'!$G$10,IF(AND($B27="1-inch",DS27&gt;'[2]NonRes - Report'!$I$10),'[2]NonRes - Report'!$I$10,IF(AND($B27="1-inch",ABS(DS27)&gt;'[2]NonRes - Report'!$I$10),-'[2]NonRes - Report'!$I$10,IF(AND($B27="1 1/2-inch",DS27&gt;'[2]NonRes - Report'!$J$10),'[2]NonRes - Report'!$J$10,IF(AND($B27="1 1/2-inch",ABS(DS27)&gt;'[2]NonRes - Report'!$J$10),-'[2]NonRes - Report'!$J$10,IF(AND($B27="2-inch",DS27&gt;'[2]NonRes - Report'!$K$10),'[2]NonRes - Report'!$K$10,IF(AND($B27="2-inch",ABS(DS27)&gt;'[2]NonRes - Report'!$K$10),-'[2]NonRes - Report'!$K$10,IF(AND($B27="3-inch",DS27&gt;'[2]NonRes - Report'!$L$10),'[2]NonRes - Report'!$L$10,IF(AND($B27="3-inch",ABS(DS27)&gt;'[2]NonRes - Report'!$L$10),-'[2]NonRes - Report'!$L$10,IF(AND($B27="4-inch",DS27&gt;'[2]NonRes - Report'!$M$10),'[2]NonRes - Report'!$M$10,IF(AND($B27="4-inch",ABS(DS27)&gt;'[2]NonRes - Report'!$M$10),-'[2]NonRes - Report'!$M$10,IF(AND($B27="6-inch",DS27&gt;'[2]NonRes - Report'!$N$10),'[2]NonRes - Report'!$N$10,IF(AND($B27="6-inch",ABS(DS27)&gt;'[2]NonRes - Report'!$N$10),-'[2]NonRes - Report'!$N$10,IF(DS27&lt;0,-DS27,DS27)))))))))))))))</f>
        <v>15000</v>
      </c>
      <c r="AN27" s="38">
        <f>IF(AND($B27="3/4-inch",DT27&gt;'[2]NonRes - Report'!$G$10),'[2]NonRes - Report'!$G$10,IF(AND($B27="3/4-inch",ABS(DT27)&gt;'[2]NonRes - Report'!$G$10),-'[2]NonRes - Report'!$G$10,IF(AND($B27="1-inch",DT27&gt;'[2]NonRes - Report'!$I$10),'[2]NonRes - Report'!$I$10,IF(AND($B27="1-inch",ABS(DT27)&gt;'[2]NonRes - Report'!$I$10),-'[2]NonRes - Report'!$I$10,IF(AND($B27="1 1/2-inch",DT27&gt;'[2]NonRes - Report'!$J$10),'[2]NonRes - Report'!$J$10,IF(AND($B27="1 1/2-inch",ABS(DT27)&gt;'[2]NonRes - Report'!$J$10),-'[2]NonRes - Report'!$J$10,IF(AND($B27="2-inch",DT27&gt;'[2]NonRes - Report'!$K$10),'[2]NonRes - Report'!$K$10,IF(AND($B27="2-inch",ABS(DT27)&gt;'[2]NonRes - Report'!$K$10),-'[2]NonRes - Report'!$K$10,IF(AND($B27="3-inch",DT27&gt;'[2]NonRes - Report'!$L$10),'[2]NonRes - Report'!$L$10,IF(AND($B27="3-inch",ABS(DT27)&gt;'[2]NonRes - Report'!$L$10),-'[2]NonRes - Report'!$L$10,IF(AND($B27="4-inch",DT27&gt;'[2]NonRes - Report'!$M$10),'[2]NonRes - Report'!$M$10,IF(AND($B27="4-inch",ABS(DT27)&gt;'[2]NonRes - Report'!$M$10),-'[2]NonRes - Report'!$M$10,IF(AND($B27="6-inch",DT27&gt;'[2]NonRes - Report'!$N$10),'[2]NonRes - Report'!$N$10,IF(AND($B27="6-inch",ABS(DT27)&gt;'[2]NonRes - Report'!$N$10),-'[2]NonRes - Report'!$N$10,IF(DT27&lt;0,-DT27,DT27)))))))))))))))</f>
        <v>10600</v>
      </c>
      <c r="AO27" s="39">
        <f>IF(AND($B27="3/4-inch",DU27&gt;'[2]NonRes - Report'!$G$10),'[2]NonRes - Report'!$G$10,IF(AND($B27="3/4-inch",ABS(DU27)&gt;'[2]NonRes - Report'!$G$10),-'[2]NonRes - Report'!$G$10,IF(AND($B27="1-inch",DU27&gt;'[2]NonRes - Report'!$I$10),'[2]NonRes - Report'!$I$10,IF(AND($B27="1-inch",ABS(DU27)&gt;'[2]NonRes - Report'!$I$10),-'[2]NonRes - Report'!$I$10,IF(AND($B27="1 1/2-inch",DU27&gt;'[2]NonRes - Report'!$J$10),'[2]NonRes - Report'!$J$10,IF(AND($B27="1 1/2-inch",ABS(DU27)&gt;'[2]NonRes - Report'!$J$10),-'[2]NonRes - Report'!$J$10,IF(AND($B27="2-inch",DU27&gt;'[2]NonRes - Report'!$K$10),'[2]NonRes - Report'!$K$10,IF(AND($B27="2-inch",ABS(DU27)&gt;'[2]NonRes - Report'!$K$10),-'[2]NonRes - Report'!$K$10,IF(AND($B27="3-inch",DU27&gt;'[2]NonRes - Report'!$L$10),'[2]NonRes - Report'!$L$10,IF(AND($B27="3-inch",ABS(DU27)&gt;'[2]NonRes - Report'!$L$10),-'[2]NonRes - Report'!$L$10,IF(AND($B27="4-inch",DU27&gt;'[2]NonRes - Report'!$M$10),'[2]NonRes - Report'!$M$10,IF(AND($B27="4-inch",ABS(DU27)&gt;'[2]NonRes - Report'!$M$10),-'[2]NonRes - Report'!$M$10,IF(AND($B27="6-inch",DU27&gt;'[2]NonRes - Report'!$N$10),'[2]NonRes - Report'!$N$10,IF(AND($B27="6-inch",ABS(DU27)&gt;'[2]NonRes - Report'!$N$10),-'[2]NonRes - Report'!$N$10,IF(DU27&lt;0,-DU27,DU27)))))))))))))))</f>
        <v>7800</v>
      </c>
      <c r="AP27" s="40">
        <f>IF(AND($B27="3/4-inch",DJ27&gt;'[2]NonRes - Report'!$G$10),('[2]NonRes - Report'!$G$10/'[2]NonRes - Report'!$I$22*'[2]NonRes - Report'!$E$10),IF(AND($B27="1-inch",DJ27&gt;'[2]NonRes - Report'!$I$10),('[2]NonRes - Report'!$I$10/'[2]NonRes - Report'!$I$22*'[2]NonRes - Report'!$E$10),IF(AND($B27="1 1/2-inch",DJ27&gt;'[2]NonRes - Report'!$J$10),('[2]NonRes - Report'!$J$10/'[2]NonRes - Report'!$I$22*'[2]NonRes - Report'!$E$10),IF(AND($B27="2-inch",DJ27&gt;'[2]NonRes - Report'!$K$10),('[2]NonRes - Report'!$K$10/'[2]NonRes - Report'!$I$22*'[2]NonRes - Report'!$E$10),IF(AND($B27="3-inch",DJ27&gt;'[2]NonRes - Report'!$L$10),('[2]NonRes - Report'!$L$10/'[2]NonRes - Report'!$I$22*'[2]NonRes - Report'!$E$10),IF(AND($B27="4-inch",DJ27&gt;'[2]NonRes - Report'!$M$10),('[2]NonRes - Report'!$M$10/'[2]NonRes - Report'!$I$22*'[2]NonRes - Report'!$E$10),IF(AND($B27="6-inch",DJ27&gt;'[2]NonRes - Report'!$N$10),('[2]NonRes - Report'!$N$10/'[2]NonRes - Report'!$I$22*'[2]NonRes - Report'!$E$10),AD27/'[2]NonRes - Report'!$I$22*'[2]NonRes - Report'!$E$10)))))))</f>
        <v>64.599999999999994</v>
      </c>
      <c r="AQ27" s="40">
        <f>IF(AND($B27="3/4-inch",DK27&gt;'[2]NonRes - Report'!$G$10),('[2]NonRes - Report'!$G$10/'[2]NonRes - Report'!$I$22*'[2]NonRes - Report'!$E$10),IF(AND($B27="1-inch",DK27&gt;'[2]NonRes - Report'!$I$10),('[2]NonRes - Report'!$I$10/'[2]NonRes - Report'!$I$22*'[2]NonRes - Report'!$E$10),IF(AND($B27="1 1/2-inch",DK27&gt;'[2]NonRes - Report'!$J$10),('[2]NonRes - Report'!$J$10/'[2]NonRes - Report'!$I$22*'[2]NonRes - Report'!$E$10),IF(AND($B27="2-inch",DK27&gt;'[2]NonRes - Report'!$K$10),('[2]NonRes - Report'!$K$10/'[2]NonRes - Report'!$I$22*'[2]NonRes - Report'!$E$10),IF(AND($B27="3-inch",DK27&gt;'[2]NonRes - Report'!$L$10),('[2]NonRes - Report'!$L$10/'[2]NonRes - Report'!$I$22*'[2]NonRes - Report'!$E$10),IF(AND($B27="4-inch",DK27&gt;'[2]NonRes - Report'!$M$10),('[2]NonRes - Report'!$M$10/'[2]NonRes - Report'!$I$22*'[2]NonRes - Report'!$E$10),IF(AND($B27="6-inch",DK27&gt;'[2]NonRes - Report'!$N$10),('[2]NonRes - Report'!$N$10/'[2]NonRes - Report'!$I$22*'[2]NonRes - Report'!$E$10),AE27/'[2]NonRes - Report'!$I$22*'[2]NonRes - Report'!$E$10)))))))</f>
        <v>127.5</v>
      </c>
      <c r="AR27" s="40">
        <f>IF(AND($B27="3/4-inch",DL27&gt;'[2]NonRes - Report'!$G$10),('[2]NonRes - Report'!$G$10/'[2]NonRes - Report'!$I$22*'[2]NonRes - Report'!$E$10),IF(AND($B27="1-inch",DL27&gt;'[2]NonRes - Report'!$I$10),('[2]NonRes - Report'!$I$10/'[2]NonRes - Report'!$I$22*'[2]NonRes - Report'!$E$10),IF(AND($B27="1 1/2-inch",DL27&gt;'[2]NonRes - Report'!$J$10),('[2]NonRes - Report'!$J$10/'[2]NonRes - Report'!$I$22*'[2]NonRes - Report'!$E$10),IF(AND($B27="2-inch",DL27&gt;'[2]NonRes - Report'!$K$10),('[2]NonRes - Report'!$K$10/'[2]NonRes - Report'!$I$22*'[2]NonRes - Report'!$E$10),IF(AND($B27="3-inch",DL27&gt;'[2]NonRes - Report'!$L$10),('[2]NonRes - Report'!$L$10/'[2]NonRes - Report'!$I$22*'[2]NonRes - Report'!$E$10),IF(AND($B27="4-inch",DL27&gt;'[2]NonRes - Report'!$M$10),('[2]NonRes - Report'!$M$10/'[2]NonRes - Report'!$I$22*'[2]NonRes - Report'!$E$10),IF(AND($B27="6-inch",DL27&gt;'[2]NonRes - Report'!$N$10),('[2]NonRes - Report'!$N$10/'[2]NonRes - Report'!$I$22*'[2]NonRes - Report'!$E$10),AF27/'[2]NonRes - Report'!$I$22*'[2]NonRes - Report'!$E$10)))))))</f>
        <v>108.8</v>
      </c>
      <c r="AS27" s="40">
        <f>IF(AND($B27="3/4-inch",DM27&gt;'[2]NonRes - Report'!$G$10),('[2]NonRes - Report'!$G$10/'[2]NonRes - Report'!$I$22*'[2]NonRes - Report'!$E$10),IF(AND($B27="1-inch",DM27&gt;'[2]NonRes - Report'!$I$10),('[2]NonRes - Report'!$I$10/'[2]NonRes - Report'!$I$22*'[2]NonRes - Report'!$E$10),IF(AND($B27="1 1/2-inch",DM27&gt;'[2]NonRes - Report'!$J$10),('[2]NonRes - Report'!$J$10/'[2]NonRes - Report'!$I$22*'[2]NonRes - Report'!$E$10),IF(AND($B27="2-inch",DM27&gt;'[2]NonRes - Report'!$K$10),('[2]NonRes - Report'!$K$10/'[2]NonRes - Report'!$I$22*'[2]NonRes - Report'!$E$10),IF(AND($B27="3-inch",DM27&gt;'[2]NonRes - Report'!$L$10),('[2]NonRes - Report'!$L$10/'[2]NonRes - Report'!$I$22*'[2]NonRes - Report'!$E$10),IF(AND($B27="4-inch",DM27&gt;'[2]NonRes - Report'!$M$10),('[2]NonRes - Report'!$M$10/'[2]NonRes - Report'!$I$22*'[2]NonRes - Report'!$E$10),IF(AND($B27="6-inch",DM27&gt;'[2]NonRes - Report'!$N$10),('[2]NonRes - Report'!$N$10/'[2]NonRes - Report'!$I$22*'[2]NonRes - Report'!$E$10),AG27/'[2]NonRes - Report'!$I$22*'[2]NonRes - Report'!$E$10)))))))</f>
        <v>88.399999999999991</v>
      </c>
      <c r="AT27" s="40">
        <f>IF(AND($B27="3/4-inch",DN27&gt;'[2]NonRes - Report'!$G$10),('[2]NonRes - Report'!$G$10/'[2]NonRes - Report'!$I$22*'[2]NonRes - Report'!$E$10),IF(AND($B27="1-inch",DN27&gt;'[2]NonRes - Report'!$I$10),('[2]NonRes - Report'!$I$10/'[2]NonRes - Report'!$I$22*'[2]NonRes - Report'!$E$10),IF(AND($B27="1 1/2-inch",DN27&gt;'[2]NonRes - Report'!$J$10),('[2]NonRes - Report'!$J$10/'[2]NonRes - Report'!$I$22*'[2]NonRes - Report'!$E$10),IF(AND($B27="2-inch",DN27&gt;'[2]NonRes - Report'!$K$10),('[2]NonRes - Report'!$K$10/'[2]NonRes - Report'!$I$22*'[2]NonRes - Report'!$E$10),IF(AND($B27="3-inch",DN27&gt;'[2]NonRes - Report'!$L$10),('[2]NonRes - Report'!$L$10/'[2]NonRes - Report'!$I$22*'[2]NonRes - Report'!$E$10),IF(AND($B27="4-inch",DN27&gt;'[2]NonRes - Report'!$M$10),('[2]NonRes - Report'!$M$10/'[2]NonRes - Report'!$I$22*'[2]NonRes - Report'!$E$10),IF(AND($B27="6-inch",DN27&gt;'[2]NonRes - Report'!$N$10),('[2]NonRes - Report'!$N$10/'[2]NonRes - Report'!$I$22*'[2]NonRes - Report'!$E$10),AH27/'[2]NonRes - Report'!$I$22*'[2]NonRes - Report'!$E$10)))))))</f>
        <v>127.5</v>
      </c>
      <c r="AU27" s="40">
        <f>IF(AND($B27="3/4-inch",DO27&gt;'[2]NonRes - Report'!$G$10),('[2]NonRes - Report'!$G$10/'[2]NonRes - Report'!$I$22*'[2]NonRes - Report'!$E$10),IF(AND($B27="1-inch",DO27&gt;'[2]NonRes - Report'!$I$10),('[2]NonRes - Report'!$I$10/'[2]NonRes - Report'!$I$22*'[2]NonRes - Report'!$E$10),IF(AND($B27="1 1/2-inch",DO27&gt;'[2]NonRes - Report'!$J$10),('[2]NonRes - Report'!$J$10/'[2]NonRes - Report'!$I$22*'[2]NonRes - Report'!$E$10),IF(AND($B27="2-inch",DO27&gt;'[2]NonRes - Report'!$K$10),('[2]NonRes - Report'!$K$10/'[2]NonRes - Report'!$I$22*'[2]NonRes - Report'!$E$10),IF(AND($B27="3-inch",DO27&gt;'[2]NonRes - Report'!$L$10),('[2]NonRes - Report'!$L$10/'[2]NonRes - Report'!$I$22*'[2]NonRes - Report'!$E$10),IF(AND($B27="4-inch",DO27&gt;'[2]NonRes - Report'!$M$10),('[2]NonRes - Report'!$M$10/'[2]NonRes - Report'!$I$22*'[2]NonRes - Report'!$E$10),IF(AND($B27="6-inch",DO27&gt;'[2]NonRes - Report'!$N$10),('[2]NonRes - Report'!$N$10/'[2]NonRes - Report'!$I$22*'[2]NonRes - Report'!$E$10),AI27/'[2]NonRes - Report'!$I$22*'[2]NonRes - Report'!$E$10)))))))</f>
        <v>127.5</v>
      </c>
      <c r="AV27" s="40">
        <f>IF(AND($B27="3/4-inch",DP27&gt;'[2]NonRes - Report'!$G$10),('[2]NonRes - Report'!$G$10/'[2]NonRes - Report'!$I$22*'[2]NonRes - Report'!$E$10),IF(AND($B27="1-inch",DP27&gt;'[2]NonRes - Report'!$I$10),('[2]NonRes - Report'!$I$10/'[2]NonRes - Report'!$I$22*'[2]NonRes - Report'!$E$10),IF(AND($B27="1 1/2-inch",DP27&gt;'[2]NonRes - Report'!$J$10),('[2]NonRes - Report'!$J$10/'[2]NonRes - Report'!$I$22*'[2]NonRes - Report'!$E$10),IF(AND($B27="2-inch",DP27&gt;'[2]NonRes - Report'!$K$10),('[2]NonRes - Report'!$K$10/'[2]NonRes - Report'!$I$22*'[2]NonRes - Report'!$E$10),IF(AND($B27="3-inch",DP27&gt;'[2]NonRes - Report'!$L$10),('[2]NonRes - Report'!$L$10/'[2]NonRes - Report'!$I$22*'[2]NonRes - Report'!$E$10),IF(AND($B27="4-inch",DP27&gt;'[2]NonRes - Report'!$M$10),('[2]NonRes - Report'!$M$10/'[2]NonRes - Report'!$I$22*'[2]NonRes - Report'!$E$10),IF(AND($B27="6-inch",DP27&gt;'[2]NonRes - Report'!$N$10),('[2]NonRes - Report'!$N$10/'[2]NonRes - Report'!$I$22*'[2]NonRes - Report'!$E$10),AJ27/'[2]NonRes - Report'!$I$22*'[2]NonRes - Report'!$E$10)))))))</f>
        <v>127.5</v>
      </c>
      <c r="AW27" s="40">
        <f>IF(AND($B27="3/4-inch",DQ27&gt;'[2]NonRes - Report'!$G$10),('[2]NonRes - Report'!$G$10/'[2]NonRes - Report'!$I$22*'[2]NonRes - Report'!$E$10),IF(AND($B27="1-inch",DQ27&gt;'[2]NonRes - Report'!$I$10),('[2]NonRes - Report'!$I$10/'[2]NonRes - Report'!$I$22*'[2]NonRes - Report'!$E$10),IF(AND($B27="1 1/2-inch",DQ27&gt;'[2]NonRes - Report'!$J$10),('[2]NonRes - Report'!$J$10/'[2]NonRes - Report'!$I$22*'[2]NonRes - Report'!$E$10),IF(AND($B27="2-inch",DQ27&gt;'[2]NonRes - Report'!$K$10),('[2]NonRes - Report'!$K$10/'[2]NonRes - Report'!$I$22*'[2]NonRes - Report'!$E$10),IF(AND($B27="3-inch",DQ27&gt;'[2]NonRes - Report'!$L$10),('[2]NonRes - Report'!$L$10/'[2]NonRes - Report'!$I$22*'[2]NonRes - Report'!$E$10),IF(AND($B27="4-inch",DQ27&gt;'[2]NonRes - Report'!$M$10),('[2]NonRes - Report'!$M$10/'[2]NonRes - Report'!$I$22*'[2]NonRes - Report'!$E$10),IF(AND($B27="6-inch",DQ27&gt;'[2]NonRes - Report'!$N$10),('[2]NonRes - Report'!$N$10/'[2]NonRes - Report'!$I$22*'[2]NonRes - Report'!$E$10),AK27/'[2]NonRes - Report'!$I$22*'[2]NonRes - Report'!$E$10)))))))</f>
        <v>127.5</v>
      </c>
      <c r="AX27" s="40">
        <f>IF(AND($B27="3/4-inch",DR27&gt;'[2]NonRes - Report'!$G$10),('[2]NonRes - Report'!$G$10/'[2]NonRes - Report'!$I$22*'[2]NonRes - Report'!$E$10),IF(AND($B27="1-inch",DR27&gt;'[2]NonRes - Report'!$I$10),('[2]NonRes - Report'!$I$10/'[2]NonRes - Report'!$I$22*'[2]NonRes - Report'!$E$10),IF(AND($B27="1 1/2-inch",DR27&gt;'[2]NonRes - Report'!$J$10),('[2]NonRes - Report'!$J$10/'[2]NonRes - Report'!$I$22*'[2]NonRes - Report'!$E$10),IF(AND($B27="2-inch",DR27&gt;'[2]NonRes - Report'!$K$10),('[2]NonRes - Report'!$K$10/'[2]NonRes - Report'!$I$22*'[2]NonRes - Report'!$E$10),IF(AND($B27="3-inch",DR27&gt;'[2]NonRes - Report'!$L$10),('[2]NonRes - Report'!$L$10/'[2]NonRes - Report'!$I$22*'[2]NonRes - Report'!$E$10),IF(AND($B27="4-inch",DR27&gt;'[2]NonRes - Report'!$M$10),('[2]NonRes - Report'!$M$10/'[2]NonRes - Report'!$I$22*'[2]NonRes - Report'!$E$10),IF(AND($B27="6-inch",DR27&gt;'[2]NonRes - Report'!$N$10),('[2]NonRes - Report'!$N$10/'[2]NonRes - Report'!$I$22*'[2]NonRes - Report'!$E$10),AL27/'[2]NonRes - Report'!$I$22*'[2]NonRes - Report'!$E$10)))))))</f>
        <v>127.5</v>
      </c>
      <c r="AY27" s="40">
        <f>IF(AND($B27="3/4-inch",DS27&gt;'[2]NonRes - Report'!$G$10),('[2]NonRes - Report'!$G$10/'[2]NonRes - Report'!$I$22*'[2]NonRes - Report'!$E$10),IF(AND($B27="1-inch",DS27&gt;'[2]NonRes - Report'!$I$10),('[2]NonRes - Report'!$I$10/'[2]NonRes - Report'!$I$22*'[2]NonRes - Report'!$E$10),IF(AND($B27="1 1/2-inch",DS27&gt;'[2]NonRes - Report'!$J$10),('[2]NonRes - Report'!$J$10/'[2]NonRes - Report'!$I$22*'[2]NonRes - Report'!$E$10),IF(AND($B27="2-inch",DS27&gt;'[2]NonRes - Report'!$K$10),('[2]NonRes - Report'!$K$10/'[2]NonRes - Report'!$I$22*'[2]NonRes - Report'!$E$10),IF(AND($B27="3-inch",DS27&gt;'[2]NonRes - Report'!$L$10),('[2]NonRes - Report'!$L$10/'[2]NonRes - Report'!$I$22*'[2]NonRes - Report'!$E$10),IF(AND($B27="4-inch",DS27&gt;'[2]NonRes - Report'!$M$10),('[2]NonRes - Report'!$M$10/'[2]NonRes - Report'!$I$22*'[2]NonRes - Report'!$E$10),IF(AND($B27="6-inch",DS27&gt;'[2]NonRes - Report'!$N$10),('[2]NonRes - Report'!$N$10/'[2]NonRes - Report'!$I$22*'[2]NonRes - Report'!$E$10),AM27/'[2]NonRes - Report'!$I$22*'[2]NonRes - Report'!$E$10)))))))</f>
        <v>127.5</v>
      </c>
      <c r="AZ27" s="40">
        <f>IF(AND($B27="3/4-inch",DT27&gt;'[2]NonRes - Report'!$G$10),('[2]NonRes - Report'!$G$10/'[2]NonRes - Report'!$I$22*'[2]NonRes - Report'!$E$10),IF(AND($B27="1-inch",DT27&gt;'[2]NonRes - Report'!$I$10),('[2]NonRes - Report'!$I$10/'[2]NonRes - Report'!$I$22*'[2]NonRes - Report'!$E$10),IF(AND($B27="1 1/2-inch",DT27&gt;'[2]NonRes - Report'!$J$10),('[2]NonRes - Report'!$J$10/'[2]NonRes - Report'!$I$22*'[2]NonRes - Report'!$E$10),IF(AND($B27="2-inch",DT27&gt;'[2]NonRes - Report'!$K$10),('[2]NonRes - Report'!$K$10/'[2]NonRes - Report'!$I$22*'[2]NonRes - Report'!$E$10),IF(AND($B27="3-inch",DT27&gt;'[2]NonRes - Report'!$L$10),('[2]NonRes - Report'!$L$10/'[2]NonRes - Report'!$I$22*'[2]NonRes - Report'!$E$10),IF(AND($B27="4-inch",DT27&gt;'[2]NonRes - Report'!$M$10),('[2]NonRes - Report'!$M$10/'[2]NonRes - Report'!$I$22*'[2]NonRes - Report'!$E$10),IF(AND($B27="6-inch",DT27&gt;'[2]NonRes - Report'!$N$10),('[2]NonRes - Report'!$N$10/'[2]NonRes - Report'!$I$22*'[2]NonRes - Report'!$E$10),AN27/'[2]NonRes - Report'!$I$22*'[2]NonRes - Report'!$E$10)))))))</f>
        <v>90.1</v>
      </c>
      <c r="BA27" s="41">
        <f>IF(AND($B27="3/4-inch",DU27&gt;'[2]NonRes - Report'!$G$10),('[2]NonRes - Report'!$G$10/'[2]NonRes - Report'!$I$22*'[2]NonRes - Report'!$E$10),IF(AND($B27="1-inch",DU27&gt;'[2]NonRes - Report'!$I$10),('[2]NonRes - Report'!$I$10/'[2]NonRes - Report'!$I$22*'[2]NonRes - Report'!$E$10),IF(AND($B27="1 1/2-inch",DU27&gt;'[2]NonRes - Report'!$J$10),('[2]NonRes - Report'!$J$10/'[2]NonRes - Report'!$I$22*'[2]NonRes - Report'!$E$10),IF(AND($B27="2-inch",DU27&gt;'[2]NonRes - Report'!$K$10),('[2]NonRes - Report'!$K$10/'[2]NonRes - Report'!$I$22*'[2]NonRes - Report'!$E$10),IF(AND($B27="3-inch",DU27&gt;'[2]NonRes - Report'!$L$10),('[2]NonRes - Report'!$L$10/'[2]NonRes - Report'!$I$22*'[2]NonRes - Report'!$E$10),IF(AND($B27="4-inch",DU27&gt;'[2]NonRes - Report'!$M$10),('[2]NonRes - Report'!$M$10/'[2]NonRes - Report'!$I$22*'[2]NonRes - Report'!$E$10),IF(AND($B27="6-inch",DU27&gt;'[2]NonRes - Report'!$N$10),('[2]NonRes - Report'!$N$10/'[2]NonRes - Report'!$I$22*'[2]NonRes - Report'!$E$10),AO27/'[2]NonRes - Report'!$I$22*'[2]NonRes - Report'!$E$10)))))))</f>
        <v>66.3</v>
      </c>
      <c r="BB27" s="38">
        <f>IF(AND($B27="3/4-inch",DJ27&gt;'[2]NonRes - Report'!$G$12),('[2]NonRes - Report'!$G$12-'[2]NonRes - Report'!$G$10),IF(AND($B27="3/4-inch",ABS(DJ27)&gt;'[2]NonRes - Report'!$G$12),-('[2]NonRes - Report'!$G$12-'[2]NonRes - Report'!$G$10),IF(AND($B27="1-inch",DJ27&gt;'[2]NonRes - Report'!$I$12),('[2]NonRes - Report'!$I$12-'[2]NonRes - Report'!$I$10),IF(AND($B27="1-inch",ABS(DJ27)&gt;'[2]NonRes - Report'!$I$12),-('[2]NonRes - Report'!$I$12-'[2]NonRes - Report'!$I$10),IF(AND($B27="1 1/2-inch",DJ27&gt;'[2]NonRes - Report'!$J$12),('[2]NonRes - Report'!$J$12-'[2]NonRes - Report'!$J$10),IF(AND($B27="1 1/2-inch",ABS(DJ27)&gt;'[2]NonRes - Report'!$J$12),-('[2]NonRes - Report'!$J$12-'[2]NonRes - Report'!$J$10),IF(AND($B27="2-inch",DJ27&gt;'[2]NonRes - Report'!$K$12),('[2]NonRes - Report'!$K$12-'[2]NonRes - Report'!$K$10),IF(AND($B27="2-inch",ABS(DJ27)&gt;'[2]NonRes - Report'!$K$12),-('[2]NonRes - Report'!$K$12-'[2]NonRes - Report'!$K$10),IF(AND($B27="3-inch",DJ27&gt;'[2]NonRes - Report'!$L$12),('[2]NonRes - Report'!$L$12-'[2]NonRes - Report'!$L$10),IF(AND($B27="3-inch",ABS(DJ27)&gt;'[2]NonRes - Report'!$L$12),-('[2]NonRes - Report'!$L$12-'[2]NonRes - Report'!$L$10),IF(AND($B27="4-inch",DJ27&gt;'[2]NonRes - Report'!$M$12),('[2]NonRes - Report'!$M$12-'[2]NonRes - Report'!$M$10),IF(AND($B27="4-inch",ABS(DJ27)&gt;'[2]NonRes - Report'!$M$12),-('[2]NonRes - Report'!$M$12-'[2]NonRes - Report'!$M$10),IF(AND($B27="6-inch",DJ27&gt;'[2]NonRes - Report'!$N$12),('[2]NonRes - Report'!$N$12-'[2]NonRes - Report'!$N$10),IF(AND($B27="6-inch",ABS(DJ27)&gt;'[2]NonRes - Report'!$N$12),-('[2]NonRes - Report'!$N$12-'[2]NonRes - Report'!$N$10),IF(DJ27&lt;0,(+DJ27+AD27),(+DJ27-AD27))))))))))))))))</f>
        <v>0</v>
      </c>
      <c r="BC27" s="38">
        <f>IF(AND($B27="3/4-inch",DK27&gt;'[2]NonRes - Report'!$G$12),('[2]NonRes - Report'!$G$12-'[2]NonRes - Report'!$G$10),IF(AND($B27="3/4-inch",ABS(DK27)&gt;'[2]NonRes - Report'!$G$12),-('[2]NonRes - Report'!$G$12-'[2]NonRes - Report'!$G$10),IF(AND($B27="1-inch",DK27&gt;'[2]NonRes - Report'!$I$12),('[2]NonRes - Report'!$I$12-'[2]NonRes - Report'!$I$10),IF(AND($B27="1-inch",ABS(DK27)&gt;'[2]NonRes - Report'!$I$12),-('[2]NonRes - Report'!$I$12-'[2]NonRes - Report'!$I$10),IF(AND($B27="1 1/2-inch",DK27&gt;'[2]NonRes - Report'!$J$12),('[2]NonRes - Report'!$J$12-'[2]NonRes - Report'!$J$10),IF(AND($B27="1 1/2-inch",ABS(DK27)&gt;'[2]NonRes - Report'!$J$12),-('[2]NonRes - Report'!$J$12-'[2]NonRes - Report'!$J$10),IF(AND($B27="2-inch",DK27&gt;'[2]NonRes - Report'!$K$12),('[2]NonRes - Report'!$K$12-'[2]NonRes - Report'!$K$10),IF(AND($B27="2-inch",ABS(DK27)&gt;'[2]NonRes - Report'!$K$12),-('[2]NonRes - Report'!$K$12-'[2]NonRes - Report'!$K$10),IF(AND($B27="3-inch",DK27&gt;'[2]NonRes - Report'!$L$12),('[2]NonRes - Report'!$L$12-'[2]NonRes - Report'!$L$10),IF(AND($B27="3-inch",ABS(DK27)&gt;'[2]NonRes - Report'!$L$12),-('[2]NonRes - Report'!$L$12-'[2]NonRes - Report'!$L$10),IF(AND($B27="4-inch",DK27&gt;'[2]NonRes - Report'!$M$12),('[2]NonRes - Report'!$M$12-'[2]NonRes - Report'!$M$10),IF(AND($B27="4-inch",ABS(DK27)&gt;'[2]NonRes - Report'!$M$12),-('[2]NonRes - Report'!$M$12-'[2]NonRes - Report'!$M$10),IF(AND($B27="6-inch",DK27&gt;'[2]NonRes - Report'!$N$12),('[2]NonRes - Report'!$N$12-'[2]NonRes - Report'!$N$10),IF(AND($B27="6-inch",ABS(DK27)&gt;'[2]NonRes - Report'!$N$12),-('[2]NonRes - Report'!$N$12-'[2]NonRes - Report'!$N$10),IF(DK27&lt;0,(+DK27+AE27),(+DK27-AE27))))))))))))))))</f>
        <v>800</v>
      </c>
      <c r="BD27" s="38">
        <f>IF(AND($B27="3/4-inch",DL27&gt;'[2]NonRes - Report'!$G$12),('[2]NonRes - Report'!$G$12-'[2]NonRes - Report'!$G$10),IF(AND($B27="3/4-inch",ABS(DL27)&gt;'[2]NonRes - Report'!$G$12),-('[2]NonRes - Report'!$G$12-'[2]NonRes - Report'!$G$10),IF(AND($B27="1-inch",DL27&gt;'[2]NonRes - Report'!$I$12),('[2]NonRes - Report'!$I$12-'[2]NonRes - Report'!$I$10),IF(AND($B27="1-inch",ABS(DL27)&gt;'[2]NonRes - Report'!$I$12),-('[2]NonRes - Report'!$I$12-'[2]NonRes - Report'!$I$10),IF(AND($B27="1 1/2-inch",DL27&gt;'[2]NonRes - Report'!$J$12),('[2]NonRes - Report'!$J$12-'[2]NonRes - Report'!$J$10),IF(AND($B27="1 1/2-inch",ABS(DL27)&gt;'[2]NonRes - Report'!$J$12),-('[2]NonRes - Report'!$J$12-'[2]NonRes - Report'!$J$10),IF(AND($B27="2-inch",DL27&gt;'[2]NonRes - Report'!$K$12),('[2]NonRes - Report'!$K$12-'[2]NonRes - Report'!$K$10),IF(AND($B27="2-inch",ABS(DL27)&gt;'[2]NonRes - Report'!$K$12),-('[2]NonRes - Report'!$K$12-'[2]NonRes - Report'!$K$10),IF(AND($B27="3-inch",DL27&gt;'[2]NonRes - Report'!$L$12),('[2]NonRes - Report'!$L$12-'[2]NonRes - Report'!$L$10),IF(AND($B27="3-inch",ABS(DL27)&gt;'[2]NonRes - Report'!$L$12),-('[2]NonRes - Report'!$L$12-'[2]NonRes - Report'!$L$10),IF(AND($B27="4-inch",DL27&gt;'[2]NonRes - Report'!$M$12),('[2]NonRes - Report'!$M$12-'[2]NonRes - Report'!$M$10),IF(AND($B27="4-inch",ABS(DL27)&gt;'[2]NonRes - Report'!$M$12),-('[2]NonRes - Report'!$M$12-'[2]NonRes - Report'!$M$10),IF(AND($B27="6-inch",DL27&gt;'[2]NonRes - Report'!$N$12),('[2]NonRes - Report'!$N$12-'[2]NonRes - Report'!$N$10),IF(AND($B27="6-inch",ABS(DL27)&gt;'[2]NonRes - Report'!$N$12),-('[2]NonRes - Report'!$N$12-'[2]NonRes - Report'!$N$10),IF(DL27&lt;0,(+DL27+AF27),(+DL27-AF27))))))))))))))))</f>
        <v>0</v>
      </c>
      <c r="BE27" s="38">
        <f>IF(AND($B27="3/4-inch",DM27&gt;'[2]NonRes - Report'!$G$12),('[2]NonRes - Report'!$G$12-'[2]NonRes - Report'!$G$10),IF(AND($B27="3/4-inch",ABS(DM27)&gt;'[2]NonRes - Report'!$G$12),-('[2]NonRes - Report'!$G$12-'[2]NonRes - Report'!$G$10),IF(AND($B27="1-inch",DM27&gt;'[2]NonRes - Report'!$I$12),('[2]NonRes - Report'!$I$12-'[2]NonRes - Report'!$I$10),IF(AND($B27="1-inch",ABS(DM27)&gt;'[2]NonRes - Report'!$I$12),-('[2]NonRes - Report'!$I$12-'[2]NonRes - Report'!$I$10),IF(AND($B27="1 1/2-inch",DM27&gt;'[2]NonRes - Report'!$J$12),('[2]NonRes - Report'!$J$12-'[2]NonRes - Report'!$J$10),IF(AND($B27="1 1/2-inch",ABS(DM27)&gt;'[2]NonRes - Report'!$J$12),-('[2]NonRes - Report'!$J$12-'[2]NonRes - Report'!$J$10),IF(AND($B27="2-inch",DM27&gt;'[2]NonRes - Report'!$K$12),('[2]NonRes - Report'!$K$12-'[2]NonRes - Report'!$K$10),IF(AND($B27="2-inch",ABS(DM27)&gt;'[2]NonRes - Report'!$K$12),-('[2]NonRes - Report'!$K$12-'[2]NonRes - Report'!$K$10),IF(AND($B27="3-inch",DM27&gt;'[2]NonRes - Report'!$L$12),('[2]NonRes - Report'!$L$12-'[2]NonRes - Report'!$L$10),IF(AND($B27="3-inch",ABS(DM27)&gt;'[2]NonRes - Report'!$L$12),-('[2]NonRes - Report'!$L$12-'[2]NonRes - Report'!$L$10),IF(AND($B27="4-inch",DM27&gt;'[2]NonRes - Report'!$M$12),('[2]NonRes - Report'!$M$12-'[2]NonRes - Report'!$M$10),IF(AND($B27="4-inch",ABS(DM27)&gt;'[2]NonRes - Report'!$M$12),-('[2]NonRes - Report'!$M$12-'[2]NonRes - Report'!$M$10),IF(AND($B27="6-inch",DM27&gt;'[2]NonRes - Report'!$N$12),('[2]NonRes - Report'!$N$12-'[2]NonRes - Report'!$N$10),IF(AND($B27="6-inch",ABS(DM27)&gt;'[2]NonRes - Report'!$N$12),-('[2]NonRes - Report'!$N$12-'[2]NonRes - Report'!$N$10),IF(DM27&lt;0,(+DM27+AG27),(+DM27-AG27))))))))))))))))</f>
        <v>0</v>
      </c>
      <c r="BF27" s="38">
        <f>IF(AND($B27="3/4-inch",DN27&gt;'[2]NonRes - Report'!$G$12),('[2]NonRes - Report'!$G$12-'[2]NonRes - Report'!$G$10),IF(AND($B27="3/4-inch",ABS(DN27)&gt;'[2]NonRes - Report'!$G$12),-('[2]NonRes - Report'!$G$12-'[2]NonRes - Report'!$G$10),IF(AND($B27="1-inch",DN27&gt;'[2]NonRes - Report'!$I$12),('[2]NonRes - Report'!$I$12-'[2]NonRes - Report'!$I$10),IF(AND($B27="1-inch",ABS(DN27)&gt;'[2]NonRes - Report'!$I$12),-('[2]NonRes - Report'!$I$12-'[2]NonRes - Report'!$I$10),IF(AND($B27="1 1/2-inch",DN27&gt;'[2]NonRes - Report'!$J$12),('[2]NonRes - Report'!$J$12-'[2]NonRes - Report'!$J$10),IF(AND($B27="1 1/2-inch",ABS(DN27)&gt;'[2]NonRes - Report'!$J$12),-('[2]NonRes - Report'!$J$12-'[2]NonRes - Report'!$J$10),IF(AND($B27="2-inch",DN27&gt;'[2]NonRes - Report'!$K$12),('[2]NonRes - Report'!$K$12-'[2]NonRes - Report'!$K$10),IF(AND($B27="2-inch",ABS(DN27)&gt;'[2]NonRes - Report'!$K$12),-('[2]NonRes - Report'!$K$12-'[2]NonRes - Report'!$K$10),IF(AND($B27="3-inch",DN27&gt;'[2]NonRes - Report'!$L$12),('[2]NonRes - Report'!$L$12-'[2]NonRes - Report'!$L$10),IF(AND($B27="3-inch",ABS(DN27)&gt;'[2]NonRes - Report'!$L$12),-('[2]NonRes - Report'!$L$12-'[2]NonRes - Report'!$L$10),IF(AND($B27="4-inch",DN27&gt;'[2]NonRes - Report'!$M$12),('[2]NonRes - Report'!$M$12-'[2]NonRes - Report'!$M$10),IF(AND($B27="4-inch",ABS(DN27)&gt;'[2]NonRes - Report'!$M$12),-('[2]NonRes - Report'!$M$12-'[2]NonRes - Report'!$M$10),IF(AND($B27="6-inch",DN27&gt;'[2]NonRes - Report'!$N$12),('[2]NonRes - Report'!$N$12-'[2]NonRes - Report'!$N$10),IF(AND($B27="6-inch",ABS(DN27)&gt;'[2]NonRes - Report'!$N$12),-('[2]NonRes - Report'!$N$12-'[2]NonRes - Report'!$N$10),IF(DN27&lt;0,(+DN27+AH27),(+DN27-AH27))))))))))))))))</f>
        <v>14100</v>
      </c>
      <c r="BG27" s="38">
        <f>IF(AND($B27="3/4-inch",DO27&gt;'[2]NonRes - Report'!$G$12),('[2]NonRes - Report'!$G$12-'[2]NonRes - Report'!$G$10),IF(AND($B27="3/4-inch",ABS(DO27)&gt;'[2]NonRes - Report'!$G$12),-('[2]NonRes - Report'!$G$12-'[2]NonRes - Report'!$G$10),IF(AND($B27="1-inch",DO27&gt;'[2]NonRes - Report'!$I$12),('[2]NonRes - Report'!$I$12-'[2]NonRes - Report'!$I$10),IF(AND($B27="1-inch",ABS(DO27)&gt;'[2]NonRes - Report'!$I$12),-('[2]NonRes - Report'!$I$12-'[2]NonRes - Report'!$I$10),IF(AND($B27="1 1/2-inch",DO27&gt;'[2]NonRes - Report'!$J$12),('[2]NonRes - Report'!$J$12-'[2]NonRes - Report'!$J$10),IF(AND($B27="1 1/2-inch",ABS(DO27)&gt;'[2]NonRes - Report'!$J$12),-('[2]NonRes - Report'!$J$12-'[2]NonRes - Report'!$J$10),IF(AND($B27="2-inch",DO27&gt;'[2]NonRes - Report'!$K$12),('[2]NonRes - Report'!$K$12-'[2]NonRes - Report'!$K$10),IF(AND($B27="2-inch",ABS(DO27)&gt;'[2]NonRes - Report'!$K$12),-('[2]NonRes - Report'!$K$12-'[2]NonRes - Report'!$K$10),IF(AND($B27="3-inch",DO27&gt;'[2]NonRes - Report'!$L$12),('[2]NonRes - Report'!$L$12-'[2]NonRes - Report'!$L$10),IF(AND($B27="3-inch",ABS(DO27)&gt;'[2]NonRes - Report'!$L$12),-('[2]NonRes - Report'!$L$12-'[2]NonRes - Report'!$L$10),IF(AND($B27="4-inch",DO27&gt;'[2]NonRes - Report'!$M$12),('[2]NonRes - Report'!$M$12-'[2]NonRes - Report'!$M$10),IF(AND($B27="4-inch",ABS(DO27)&gt;'[2]NonRes - Report'!$M$12),-('[2]NonRes - Report'!$M$12-'[2]NonRes - Report'!$M$10),IF(AND($B27="6-inch",DO27&gt;'[2]NonRes - Report'!$N$12),('[2]NonRes - Report'!$N$12-'[2]NonRes - Report'!$N$10),IF(AND($B27="6-inch",ABS(DO27)&gt;'[2]NonRes - Report'!$N$12),-('[2]NonRes - Report'!$N$12-'[2]NonRes - Report'!$N$10),IF(DO27&lt;0,(+DO27+AI27),(+DO27-AI27))))))))))))))))</f>
        <v>34100</v>
      </c>
      <c r="BH27" s="38">
        <f>IF(AND($B27="3/4-inch",DP27&gt;'[2]NonRes - Report'!$G$12),('[2]NonRes - Report'!$G$12-'[2]NonRes - Report'!$G$10),IF(AND($B27="3/4-inch",ABS(DP27)&gt;'[2]NonRes - Report'!$G$12),-('[2]NonRes - Report'!$G$12-'[2]NonRes - Report'!$G$10),IF(AND($B27="1-inch",DP27&gt;'[2]NonRes - Report'!$I$12),('[2]NonRes - Report'!$I$12-'[2]NonRes - Report'!$I$10),IF(AND($B27="1-inch",ABS(DP27)&gt;'[2]NonRes - Report'!$I$12),-('[2]NonRes - Report'!$I$12-'[2]NonRes - Report'!$I$10),IF(AND($B27="1 1/2-inch",DP27&gt;'[2]NonRes - Report'!$J$12),('[2]NonRes - Report'!$J$12-'[2]NonRes - Report'!$J$10),IF(AND($B27="1 1/2-inch",ABS(DP27)&gt;'[2]NonRes - Report'!$J$12),-('[2]NonRes - Report'!$J$12-'[2]NonRes - Report'!$J$10),IF(AND($B27="2-inch",DP27&gt;'[2]NonRes - Report'!$K$12),('[2]NonRes - Report'!$K$12-'[2]NonRes - Report'!$K$10),IF(AND($B27="2-inch",ABS(DP27)&gt;'[2]NonRes - Report'!$K$12),-('[2]NonRes - Report'!$K$12-'[2]NonRes - Report'!$K$10),IF(AND($B27="3-inch",DP27&gt;'[2]NonRes - Report'!$L$12),('[2]NonRes - Report'!$L$12-'[2]NonRes - Report'!$L$10),IF(AND($B27="3-inch",ABS(DP27)&gt;'[2]NonRes - Report'!$L$12),-('[2]NonRes - Report'!$L$12-'[2]NonRes - Report'!$L$10),IF(AND($B27="4-inch",DP27&gt;'[2]NonRes - Report'!$M$12),('[2]NonRes - Report'!$M$12-'[2]NonRes - Report'!$M$10),IF(AND($B27="4-inch",ABS(DP27)&gt;'[2]NonRes - Report'!$M$12),-('[2]NonRes - Report'!$M$12-'[2]NonRes - Report'!$M$10),IF(AND($B27="6-inch",DP27&gt;'[2]NonRes - Report'!$N$12),('[2]NonRes - Report'!$N$12-'[2]NonRes - Report'!$N$10),IF(AND($B27="6-inch",ABS(DP27)&gt;'[2]NonRes - Report'!$N$12),-('[2]NonRes - Report'!$N$12-'[2]NonRes - Report'!$N$10),IF(DP27&lt;0,(+DP27+AJ27),(+DP27-AJ27))))))))))))))))</f>
        <v>60000</v>
      </c>
      <c r="BI27" s="38">
        <f>IF(AND($B27="3/4-inch",DQ27&gt;'[2]NonRes - Report'!$G$12),('[2]NonRes - Report'!$G$12-'[2]NonRes - Report'!$G$10),IF(AND($B27="3/4-inch",ABS(DQ27)&gt;'[2]NonRes - Report'!$G$12),-('[2]NonRes - Report'!$G$12-'[2]NonRes - Report'!$G$10),IF(AND($B27="1-inch",DQ27&gt;'[2]NonRes - Report'!$I$12),('[2]NonRes - Report'!$I$12-'[2]NonRes - Report'!$I$10),IF(AND($B27="1-inch",ABS(DQ27)&gt;'[2]NonRes - Report'!$I$12),-('[2]NonRes - Report'!$I$12-'[2]NonRes - Report'!$I$10),IF(AND($B27="1 1/2-inch",DQ27&gt;'[2]NonRes - Report'!$J$12),('[2]NonRes - Report'!$J$12-'[2]NonRes - Report'!$J$10),IF(AND($B27="1 1/2-inch",ABS(DQ27)&gt;'[2]NonRes - Report'!$J$12),-('[2]NonRes - Report'!$J$12-'[2]NonRes - Report'!$J$10),IF(AND($B27="2-inch",DQ27&gt;'[2]NonRes - Report'!$K$12),('[2]NonRes - Report'!$K$12-'[2]NonRes - Report'!$K$10),IF(AND($B27="2-inch",ABS(DQ27)&gt;'[2]NonRes - Report'!$K$12),-('[2]NonRes - Report'!$K$12-'[2]NonRes - Report'!$K$10),IF(AND($B27="3-inch",DQ27&gt;'[2]NonRes - Report'!$L$12),('[2]NonRes - Report'!$L$12-'[2]NonRes - Report'!$L$10),IF(AND($B27="3-inch",ABS(DQ27)&gt;'[2]NonRes - Report'!$L$12),-('[2]NonRes - Report'!$L$12-'[2]NonRes - Report'!$L$10),IF(AND($B27="4-inch",DQ27&gt;'[2]NonRes - Report'!$M$12),('[2]NonRes - Report'!$M$12-'[2]NonRes - Report'!$M$10),IF(AND($B27="4-inch",ABS(DQ27)&gt;'[2]NonRes - Report'!$M$12),-('[2]NonRes - Report'!$M$12-'[2]NonRes - Report'!$M$10),IF(AND($B27="6-inch",DQ27&gt;'[2]NonRes - Report'!$N$12),('[2]NonRes - Report'!$N$12-'[2]NonRes - Report'!$N$10),IF(AND($B27="6-inch",ABS(DQ27)&gt;'[2]NonRes - Report'!$N$12),-('[2]NonRes - Report'!$N$12-'[2]NonRes - Report'!$N$10),IF(DQ27&lt;0,(+DQ27+AK27),(+DQ27-AK27))))))))))))))))</f>
        <v>60000</v>
      </c>
      <c r="BJ27" s="38">
        <f>IF(AND($B27="3/4-inch",DR27&gt;'[2]NonRes - Report'!$G$12),('[2]NonRes - Report'!$G$12-'[2]NonRes - Report'!$G$10),IF(AND($B27="3/4-inch",ABS(DR27)&gt;'[2]NonRes - Report'!$G$12),-('[2]NonRes - Report'!$G$12-'[2]NonRes - Report'!$G$10),IF(AND($B27="1-inch",DR27&gt;'[2]NonRes - Report'!$I$12),('[2]NonRes - Report'!$I$12-'[2]NonRes - Report'!$I$10),IF(AND($B27="1-inch",ABS(DR27)&gt;'[2]NonRes - Report'!$I$12),-('[2]NonRes - Report'!$I$12-'[2]NonRes - Report'!$I$10),IF(AND($B27="1 1/2-inch",DR27&gt;'[2]NonRes - Report'!$J$12),('[2]NonRes - Report'!$J$12-'[2]NonRes - Report'!$J$10),IF(AND($B27="1 1/2-inch",ABS(DR27)&gt;'[2]NonRes - Report'!$J$12),-('[2]NonRes - Report'!$J$12-'[2]NonRes - Report'!$J$10),IF(AND($B27="2-inch",DR27&gt;'[2]NonRes - Report'!$K$12),('[2]NonRes - Report'!$K$12-'[2]NonRes - Report'!$K$10),IF(AND($B27="2-inch",ABS(DR27)&gt;'[2]NonRes - Report'!$K$12),-('[2]NonRes - Report'!$K$12-'[2]NonRes - Report'!$K$10),IF(AND($B27="3-inch",DR27&gt;'[2]NonRes - Report'!$L$12),('[2]NonRes - Report'!$L$12-'[2]NonRes - Report'!$L$10),IF(AND($B27="3-inch",ABS(DR27)&gt;'[2]NonRes - Report'!$L$12),-('[2]NonRes - Report'!$L$12-'[2]NonRes - Report'!$L$10),IF(AND($B27="4-inch",DR27&gt;'[2]NonRes - Report'!$M$12),('[2]NonRes - Report'!$M$12-'[2]NonRes - Report'!$M$10),IF(AND($B27="4-inch",ABS(DR27)&gt;'[2]NonRes - Report'!$M$12),-('[2]NonRes - Report'!$M$12-'[2]NonRes - Report'!$M$10),IF(AND($B27="6-inch",DR27&gt;'[2]NonRes - Report'!$N$12),('[2]NonRes - Report'!$N$12-'[2]NonRes - Report'!$N$10),IF(AND($B27="6-inch",ABS(DR27)&gt;'[2]NonRes - Report'!$N$12),-('[2]NonRes - Report'!$N$12-'[2]NonRes - Report'!$N$10),IF(DR27&lt;0,(+DR27+AL27),(+DR27-AL27))))))))))))))))</f>
        <v>60000</v>
      </c>
      <c r="BK27" s="38">
        <f>IF(AND($B27="3/4-inch",DS27&gt;'[2]NonRes - Report'!$G$12),('[2]NonRes - Report'!$G$12-'[2]NonRes - Report'!$G$10),IF(AND($B27="3/4-inch",ABS(DS27)&gt;'[2]NonRes - Report'!$G$12),-('[2]NonRes - Report'!$G$12-'[2]NonRes - Report'!$G$10),IF(AND($B27="1-inch",DS27&gt;'[2]NonRes - Report'!$I$12),('[2]NonRes - Report'!$I$12-'[2]NonRes - Report'!$I$10),IF(AND($B27="1-inch",ABS(DS27)&gt;'[2]NonRes - Report'!$I$12),-('[2]NonRes - Report'!$I$12-'[2]NonRes - Report'!$I$10),IF(AND($B27="1 1/2-inch",DS27&gt;'[2]NonRes - Report'!$J$12),('[2]NonRes - Report'!$J$12-'[2]NonRes - Report'!$J$10),IF(AND($B27="1 1/2-inch",ABS(DS27)&gt;'[2]NonRes - Report'!$J$12),-('[2]NonRes - Report'!$J$12-'[2]NonRes - Report'!$J$10),IF(AND($B27="2-inch",DS27&gt;'[2]NonRes - Report'!$K$12),('[2]NonRes - Report'!$K$12-'[2]NonRes - Report'!$K$10),IF(AND($B27="2-inch",ABS(DS27)&gt;'[2]NonRes - Report'!$K$12),-('[2]NonRes - Report'!$K$12-'[2]NonRes - Report'!$K$10),IF(AND($B27="3-inch",DS27&gt;'[2]NonRes - Report'!$L$12),('[2]NonRes - Report'!$L$12-'[2]NonRes - Report'!$L$10),IF(AND($B27="3-inch",ABS(DS27)&gt;'[2]NonRes - Report'!$L$12),-('[2]NonRes - Report'!$L$12-'[2]NonRes - Report'!$L$10),IF(AND($B27="4-inch",DS27&gt;'[2]NonRes - Report'!$M$12),('[2]NonRes - Report'!$M$12-'[2]NonRes - Report'!$M$10),IF(AND($B27="4-inch",ABS(DS27)&gt;'[2]NonRes - Report'!$M$12),-('[2]NonRes - Report'!$M$12-'[2]NonRes - Report'!$M$10),IF(AND($B27="6-inch",DS27&gt;'[2]NonRes - Report'!$N$12),('[2]NonRes - Report'!$N$12-'[2]NonRes - Report'!$N$10),IF(AND($B27="6-inch",ABS(DS27)&gt;'[2]NonRes - Report'!$N$12),-('[2]NonRes - Report'!$N$12-'[2]NonRes - Report'!$N$10),IF(DS27&lt;0,(+DS27+AM27),(+DS27-AM27))))))))))))))))</f>
        <v>47300</v>
      </c>
      <c r="BL27" s="38">
        <f>IF(AND($B27="3/4-inch",DT27&gt;'[2]NonRes - Report'!$G$12),('[2]NonRes - Report'!$G$12-'[2]NonRes - Report'!$G$10),IF(AND($B27="3/4-inch",ABS(DT27)&gt;'[2]NonRes - Report'!$G$12),-('[2]NonRes - Report'!$G$12-'[2]NonRes - Report'!$G$10),IF(AND($B27="1-inch",DT27&gt;'[2]NonRes - Report'!$I$12),('[2]NonRes - Report'!$I$12-'[2]NonRes - Report'!$I$10),IF(AND($B27="1-inch",ABS(DT27)&gt;'[2]NonRes - Report'!$I$12),-('[2]NonRes - Report'!$I$12-'[2]NonRes - Report'!$I$10),IF(AND($B27="1 1/2-inch",DT27&gt;'[2]NonRes - Report'!$J$12),('[2]NonRes - Report'!$J$12-'[2]NonRes - Report'!$J$10),IF(AND($B27="1 1/2-inch",ABS(DT27)&gt;'[2]NonRes - Report'!$J$12),-('[2]NonRes - Report'!$J$12-'[2]NonRes - Report'!$J$10),IF(AND($B27="2-inch",DT27&gt;'[2]NonRes - Report'!$K$12),('[2]NonRes - Report'!$K$12-'[2]NonRes - Report'!$K$10),IF(AND($B27="2-inch",ABS(DT27)&gt;'[2]NonRes - Report'!$K$12),-('[2]NonRes - Report'!$K$12-'[2]NonRes - Report'!$K$10),IF(AND($B27="3-inch",DT27&gt;'[2]NonRes - Report'!$L$12),('[2]NonRes - Report'!$L$12-'[2]NonRes - Report'!$L$10),IF(AND($B27="3-inch",ABS(DT27)&gt;'[2]NonRes - Report'!$L$12),-('[2]NonRes - Report'!$L$12-'[2]NonRes - Report'!$L$10),IF(AND($B27="4-inch",DT27&gt;'[2]NonRes - Report'!$M$12),('[2]NonRes - Report'!$M$12-'[2]NonRes - Report'!$M$10),IF(AND($B27="4-inch",ABS(DT27)&gt;'[2]NonRes - Report'!$M$12),-('[2]NonRes - Report'!$M$12-'[2]NonRes - Report'!$M$10),IF(AND($B27="6-inch",DT27&gt;'[2]NonRes - Report'!$N$12),('[2]NonRes - Report'!$N$12-'[2]NonRes - Report'!$N$10),IF(AND($B27="6-inch",ABS(DT27)&gt;'[2]NonRes - Report'!$N$12),-('[2]NonRes - Report'!$N$12-'[2]NonRes - Report'!$N$10),IF(DT27&lt;0,(+DT27+AN27),(+DT27-AN27))))))))))))))))</f>
        <v>0</v>
      </c>
      <c r="BM27" s="39">
        <f>IF(AND($B27="3/4-inch",DU27&gt;'[2]NonRes - Report'!$G$12),('[2]NonRes - Report'!$G$12-'[2]NonRes - Report'!$G$10),IF(AND($B27="3/4-inch",ABS(DU27)&gt;'[2]NonRes - Report'!$G$12),-('[2]NonRes - Report'!$G$12-'[2]NonRes - Report'!$G$10),IF(AND($B27="1-inch",DU27&gt;'[2]NonRes - Report'!$I$12),('[2]NonRes - Report'!$I$12-'[2]NonRes - Report'!$I$10),IF(AND($B27="1-inch",ABS(DU27)&gt;'[2]NonRes - Report'!$I$12),-('[2]NonRes - Report'!$I$12-'[2]NonRes - Report'!$I$10),IF(AND($B27="1 1/2-inch",DU27&gt;'[2]NonRes - Report'!$J$12),('[2]NonRes - Report'!$J$12-'[2]NonRes - Report'!$J$10),IF(AND($B27="1 1/2-inch",ABS(DU27)&gt;'[2]NonRes - Report'!$J$12),-('[2]NonRes - Report'!$J$12-'[2]NonRes - Report'!$J$10),IF(AND($B27="2-inch",DU27&gt;'[2]NonRes - Report'!$K$12),('[2]NonRes - Report'!$K$12-'[2]NonRes - Report'!$K$10),IF(AND($B27="2-inch",ABS(DU27)&gt;'[2]NonRes - Report'!$K$12),-('[2]NonRes - Report'!$K$12-'[2]NonRes - Report'!$K$10),IF(AND($B27="3-inch",DU27&gt;'[2]NonRes - Report'!$L$12),('[2]NonRes - Report'!$L$12-'[2]NonRes - Report'!$L$10),IF(AND($B27="3-inch",ABS(DU27)&gt;'[2]NonRes - Report'!$L$12),-('[2]NonRes - Report'!$L$12-'[2]NonRes - Report'!$L$10),IF(AND($B27="4-inch",DU27&gt;'[2]NonRes - Report'!$M$12),('[2]NonRes - Report'!$M$12-'[2]NonRes - Report'!$M$10),IF(AND($B27="4-inch",ABS(DU27)&gt;'[2]NonRes - Report'!$M$12),-('[2]NonRes - Report'!$M$12-'[2]NonRes - Report'!$M$10),IF(AND($B27="6-inch",DU27&gt;'[2]NonRes - Report'!$N$12),('[2]NonRes - Report'!$N$12-'[2]NonRes - Report'!$N$10),IF(AND($B27="6-inch",ABS(DU27)&gt;'[2]NonRes - Report'!$N$12),-('[2]NonRes - Report'!$N$12-'[2]NonRes - Report'!$N$10),IF(DU27&lt;0,(+DU27+AO27),(+DU27-AO27))))))))))))))))</f>
        <v>0</v>
      </c>
      <c r="BN27" s="40">
        <f>IF(AND($B27="3/4-inch",DJ27&gt;'[2]NonRes - Report'!$G$12),(('[2]NonRes - Report'!$G$12-'[2]NonRes - Report'!$G$10)/'[2]NonRes - Report'!$I$22*'[2]NonRes - Report'!$E$12),IF(AND($B27="1-inch",DJ27&gt;'[2]NonRes - Report'!$I$12),(('[2]NonRes - Report'!$I$12-'[2]NonRes - Report'!$I$10)/'[2]NonRes - Report'!$I$22*'[2]NonRes - Report'!$E$12),IF(AND($B27="1 1/2-inch",DJ27&gt;'[2]NonRes - Report'!$J$12),(('[2]NonRes - Report'!$J$12-'[2]NonRes - Report'!$J$10)/'[2]NonRes - Report'!$I$22*'[2]NonRes - Report'!$E$12),IF(AND($B27="2-inch",DJ27&gt;'[2]NonRes - Report'!$K$12),(('[2]NonRes - Report'!$K$12-'[2]NonRes - Report'!$K$10)/'[2]NonRes - Report'!$I$22*'[2]NonRes - Report'!$E$12),IF(AND($B27="3-inch",DJ27&gt;'[2]NonRes - Report'!$L$12),(('[2]NonRes - Report'!$L$12-'[2]NonRes - Report'!$L$10)/'[2]NonRes - Report'!$I$22*'[2]NonRes - Report'!$E$12),IF(AND($B27="4-inch",DJ27&gt;'[2]NonRes - Report'!$M$12),(('[2]NonRes - Report'!$M$12-'[2]NonRes - Report'!$M$10)/'[2]NonRes - Report'!$I$22*'[2]NonRes - Report'!$E$12),IF(AND($B27="6-inch",DJ27&gt;'[2]NonRes - Report'!$N$12),(('[2]NonRes - Report'!$N$12-'[2]NonRes - Report'!$N$10)/'[2]NonRes - Report'!$I$22*'[2]NonRes - Report'!$E$12),BB27/'[2]NonRes - Report'!$I$22*'[2]NonRes - Report'!$E$12)))))))</f>
        <v>0</v>
      </c>
      <c r="BO27" s="40">
        <f>IF(AND($B27="3/4-inch",DK27&gt;'[2]NonRes - Report'!$G$12),(('[2]NonRes - Report'!$G$12-'[2]NonRes - Report'!$G$10)/'[2]NonRes - Report'!$I$22*'[2]NonRes - Report'!$E$12),IF(AND($B27="1-inch",DK27&gt;'[2]NonRes - Report'!$I$12),(('[2]NonRes - Report'!$I$12-'[2]NonRes - Report'!$I$10)/'[2]NonRes - Report'!$I$22*'[2]NonRes - Report'!$E$12),IF(AND($B27="1 1/2-inch",DK27&gt;'[2]NonRes - Report'!$J$12),(('[2]NonRes - Report'!$J$12-'[2]NonRes - Report'!$J$10)/'[2]NonRes - Report'!$I$22*'[2]NonRes - Report'!$E$12),IF(AND($B27="2-inch",DK27&gt;'[2]NonRes - Report'!$K$12),(('[2]NonRes - Report'!$K$12-'[2]NonRes - Report'!$K$10)/'[2]NonRes - Report'!$I$22*'[2]NonRes - Report'!$E$12),IF(AND($B27="3-inch",DK27&gt;'[2]NonRes - Report'!$L$12),(('[2]NonRes - Report'!$L$12-'[2]NonRes - Report'!$L$10)/'[2]NonRes - Report'!$I$22*'[2]NonRes - Report'!$E$12),IF(AND($B27="4-inch",DK27&gt;'[2]NonRes - Report'!$M$12),(('[2]NonRes - Report'!$M$12-'[2]NonRes - Report'!$M$10)/'[2]NonRes - Report'!$I$22*'[2]NonRes - Report'!$E$12),IF(AND($B27="6-inch",DK27&gt;'[2]NonRes - Report'!$N$12),(('[2]NonRes - Report'!$N$12-'[2]NonRes - Report'!$N$10)/'[2]NonRes - Report'!$I$22*'[2]NonRes - Report'!$E$12),BC27/'[2]NonRes - Report'!$I$22*'[2]NonRes - Report'!$E$12)))))))</f>
        <v>12</v>
      </c>
      <c r="BP27" s="40">
        <f>IF(AND($B27="3/4-inch",DL27&gt;'[2]NonRes - Report'!$G$12),(('[2]NonRes - Report'!$G$12-'[2]NonRes - Report'!$G$10)/'[2]NonRes - Report'!$I$22*'[2]NonRes - Report'!$E$12),IF(AND($B27="1-inch",DL27&gt;'[2]NonRes - Report'!$I$12),(('[2]NonRes - Report'!$I$12-'[2]NonRes - Report'!$I$10)/'[2]NonRes - Report'!$I$22*'[2]NonRes - Report'!$E$12),IF(AND($B27="1 1/2-inch",DL27&gt;'[2]NonRes - Report'!$J$12),(('[2]NonRes - Report'!$J$12-'[2]NonRes - Report'!$J$10)/'[2]NonRes - Report'!$I$22*'[2]NonRes - Report'!$E$12),IF(AND($B27="2-inch",DL27&gt;'[2]NonRes - Report'!$K$12),(('[2]NonRes - Report'!$K$12-'[2]NonRes - Report'!$K$10)/'[2]NonRes - Report'!$I$22*'[2]NonRes - Report'!$E$12),IF(AND($B27="3-inch",DL27&gt;'[2]NonRes - Report'!$L$12),(('[2]NonRes - Report'!$L$12-'[2]NonRes - Report'!$L$10)/'[2]NonRes - Report'!$I$22*'[2]NonRes - Report'!$E$12),IF(AND($B27="4-inch",DL27&gt;'[2]NonRes - Report'!$M$12),(('[2]NonRes - Report'!$M$12-'[2]NonRes - Report'!$M$10)/'[2]NonRes - Report'!$I$22*'[2]NonRes - Report'!$E$12),IF(AND($B27="6-inch",DL27&gt;'[2]NonRes - Report'!$N$12),(('[2]NonRes - Report'!$N$12-'[2]NonRes - Report'!$N$10)/'[2]NonRes - Report'!$I$22*'[2]NonRes - Report'!$E$12),BD27/'[2]NonRes - Report'!$I$22*'[2]NonRes - Report'!$E$12)))))))</f>
        <v>0</v>
      </c>
      <c r="BQ27" s="40">
        <f>IF(AND($B27="3/4-inch",DM27&gt;'[2]NonRes - Report'!$G$12),(('[2]NonRes - Report'!$G$12-'[2]NonRes - Report'!$G$10)/'[2]NonRes - Report'!$I$22*'[2]NonRes - Report'!$E$12),IF(AND($B27="1-inch",DM27&gt;'[2]NonRes - Report'!$I$12),(('[2]NonRes - Report'!$I$12-'[2]NonRes - Report'!$I$10)/'[2]NonRes - Report'!$I$22*'[2]NonRes - Report'!$E$12),IF(AND($B27="1 1/2-inch",DM27&gt;'[2]NonRes - Report'!$J$12),(('[2]NonRes - Report'!$J$12-'[2]NonRes - Report'!$J$10)/'[2]NonRes - Report'!$I$22*'[2]NonRes - Report'!$E$12),IF(AND($B27="2-inch",DM27&gt;'[2]NonRes - Report'!$K$12),(('[2]NonRes - Report'!$K$12-'[2]NonRes - Report'!$K$10)/'[2]NonRes - Report'!$I$22*'[2]NonRes - Report'!$E$12),IF(AND($B27="3-inch",DM27&gt;'[2]NonRes - Report'!$L$12),(('[2]NonRes - Report'!$L$12-'[2]NonRes - Report'!$L$10)/'[2]NonRes - Report'!$I$22*'[2]NonRes - Report'!$E$12),IF(AND($B27="4-inch",DM27&gt;'[2]NonRes - Report'!$M$12),(('[2]NonRes - Report'!$M$12-'[2]NonRes - Report'!$M$10)/'[2]NonRes - Report'!$I$22*'[2]NonRes - Report'!$E$12),IF(AND($B27="6-inch",DM27&gt;'[2]NonRes - Report'!$N$12),(('[2]NonRes - Report'!$N$12-'[2]NonRes - Report'!$N$10)/'[2]NonRes - Report'!$I$22*'[2]NonRes - Report'!$E$12),BE27/'[2]NonRes - Report'!$I$22*'[2]NonRes - Report'!$E$12)))))))</f>
        <v>0</v>
      </c>
      <c r="BR27" s="40">
        <f>IF(AND($B27="3/4-inch",DN27&gt;'[2]NonRes - Report'!$G$12),(('[2]NonRes - Report'!$G$12-'[2]NonRes - Report'!$G$10)/'[2]NonRes - Report'!$I$22*'[2]NonRes - Report'!$E$12),IF(AND($B27="1-inch",DN27&gt;'[2]NonRes - Report'!$I$12),(('[2]NonRes - Report'!$I$12-'[2]NonRes - Report'!$I$10)/'[2]NonRes - Report'!$I$22*'[2]NonRes - Report'!$E$12),IF(AND($B27="1 1/2-inch",DN27&gt;'[2]NonRes - Report'!$J$12),(('[2]NonRes - Report'!$J$12-'[2]NonRes - Report'!$J$10)/'[2]NonRes - Report'!$I$22*'[2]NonRes - Report'!$E$12),IF(AND($B27="2-inch",DN27&gt;'[2]NonRes - Report'!$K$12),(('[2]NonRes - Report'!$K$12-'[2]NonRes - Report'!$K$10)/'[2]NonRes - Report'!$I$22*'[2]NonRes - Report'!$E$12),IF(AND($B27="3-inch",DN27&gt;'[2]NonRes - Report'!$L$12),(('[2]NonRes - Report'!$L$12-'[2]NonRes - Report'!$L$10)/'[2]NonRes - Report'!$I$22*'[2]NonRes - Report'!$E$12),IF(AND($B27="4-inch",DN27&gt;'[2]NonRes - Report'!$M$12),(('[2]NonRes - Report'!$M$12-'[2]NonRes - Report'!$M$10)/'[2]NonRes - Report'!$I$22*'[2]NonRes - Report'!$E$12),IF(AND($B27="6-inch",DN27&gt;'[2]NonRes - Report'!$N$12),(('[2]NonRes - Report'!$N$12-'[2]NonRes - Report'!$N$10)/'[2]NonRes - Report'!$I$22*'[2]NonRes - Report'!$E$12),BF27/'[2]NonRes - Report'!$I$22*'[2]NonRes - Report'!$E$12)))))))</f>
        <v>211.5</v>
      </c>
      <c r="BS27" s="40">
        <f>IF(AND($B27="3/4-inch",DO27&gt;'[2]NonRes - Report'!$G$12),(('[2]NonRes - Report'!$G$12-'[2]NonRes - Report'!$G$10)/'[2]NonRes - Report'!$I$22*'[2]NonRes - Report'!$E$12),IF(AND($B27="1-inch",DO27&gt;'[2]NonRes - Report'!$I$12),(('[2]NonRes - Report'!$I$12-'[2]NonRes - Report'!$I$10)/'[2]NonRes - Report'!$I$22*'[2]NonRes - Report'!$E$12),IF(AND($B27="1 1/2-inch",DO27&gt;'[2]NonRes - Report'!$J$12),(('[2]NonRes - Report'!$J$12-'[2]NonRes - Report'!$J$10)/'[2]NonRes - Report'!$I$22*'[2]NonRes - Report'!$E$12),IF(AND($B27="2-inch",DO27&gt;'[2]NonRes - Report'!$K$12),(('[2]NonRes - Report'!$K$12-'[2]NonRes - Report'!$K$10)/'[2]NonRes - Report'!$I$22*'[2]NonRes - Report'!$E$12),IF(AND($B27="3-inch",DO27&gt;'[2]NonRes - Report'!$L$12),(('[2]NonRes - Report'!$L$12-'[2]NonRes - Report'!$L$10)/'[2]NonRes - Report'!$I$22*'[2]NonRes - Report'!$E$12),IF(AND($B27="4-inch",DO27&gt;'[2]NonRes - Report'!$M$12),(('[2]NonRes - Report'!$M$12-'[2]NonRes - Report'!$M$10)/'[2]NonRes - Report'!$I$22*'[2]NonRes - Report'!$E$12),IF(AND($B27="6-inch",DO27&gt;'[2]NonRes - Report'!$N$12),(('[2]NonRes - Report'!$N$12-'[2]NonRes - Report'!$N$10)/'[2]NonRes - Report'!$I$22*'[2]NonRes - Report'!$E$12),BG27/'[2]NonRes - Report'!$I$22*'[2]NonRes - Report'!$E$12)))))))</f>
        <v>511.5</v>
      </c>
      <c r="BT27" s="40">
        <f>IF(AND($B27="3/4-inch",DP27&gt;'[2]NonRes - Report'!$G$12),(('[2]NonRes - Report'!$G$12-'[2]NonRes - Report'!$G$10)/'[2]NonRes - Report'!$I$22*'[2]NonRes - Report'!$E$12),IF(AND($B27="1-inch",DP27&gt;'[2]NonRes - Report'!$I$12),(('[2]NonRes - Report'!$I$12-'[2]NonRes - Report'!$I$10)/'[2]NonRes - Report'!$I$22*'[2]NonRes - Report'!$E$12),IF(AND($B27="1 1/2-inch",DP27&gt;'[2]NonRes - Report'!$J$12),(('[2]NonRes - Report'!$J$12-'[2]NonRes - Report'!$J$10)/'[2]NonRes - Report'!$I$22*'[2]NonRes - Report'!$E$12),IF(AND($B27="2-inch",DP27&gt;'[2]NonRes - Report'!$K$12),(('[2]NonRes - Report'!$K$12-'[2]NonRes - Report'!$K$10)/'[2]NonRes - Report'!$I$22*'[2]NonRes - Report'!$E$12),IF(AND($B27="3-inch",DP27&gt;'[2]NonRes - Report'!$L$12),(('[2]NonRes - Report'!$L$12-'[2]NonRes - Report'!$L$10)/'[2]NonRes - Report'!$I$22*'[2]NonRes - Report'!$E$12),IF(AND($B27="4-inch",DP27&gt;'[2]NonRes - Report'!$M$12),(('[2]NonRes - Report'!$M$12-'[2]NonRes - Report'!$M$10)/'[2]NonRes - Report'!$I$22*'[2]NonRes - Report'!$E$12),IF(AND($B27="6-inch",DP27&gt;'[2]NonRes - Report'!$N$12),(('[2]NonRes - Report'!$N$12-'[2]NonRes - Report'!$N$10)/'[2]NonRes - Report'!$I$22*'[2]NonRes - Report'!$E$12),BH27/'[2]NonRes - Report'!$I$22*'[2]NonRes - Report'!$E$12)))))))</f>
        <v>900</v>
      </c>
      <c r="BU27" s="40">
        <f>IF(AND($B27="3/4-inch",DQ27&gt;'[2]NonRes - Report'!$G$12),(('[2]NonRes - Report'!$G$12-'[2]NonRes - Report'!$G$10)/'[2]NonRes - Report'!$I$22*'[2]NonRes - Report'!$E$12),IF(AND($B27="1-inch",DQ27&gt;'[2]NonRes - Report'!$I$12),(('[2]NonRes - Report'!$I$12-'[2]NonRes - Report'!$I$10)/'[2]NonRes - Report'!$I$22*'[2]NonRes - Report'!$E$12),IF(AND($B27="1 1/2-inch",DQ27&gt;'[2]NonRes - Report'!$J$12),(('[2]NonRes - Report'!$J$12-'[2]NonRes - Report'!$J$10)/'[2]NonRes - Report'!$I$22*'[2]NonRes - Report'!$E$12),IF(AND($B27="2-inch",DQ27&gt;'[2]NonRes - Report'!$K$12),(('[2]NonRes - Report'!$K$12-'[2]NonRes - Report'!$K$10)/'[2]NonRes - Report'!$I$22*'[2]NonRes - Report'!$E$12),IF(AND($B27="3-inch",DQ27&gt;'[2]NonRes - Report'!$L$12),(('[2]NonRes - Report'!$L$12-'[2]NonRes - Report'!$L$10)/'[2]NonRes - Report'!$I$22*'[2]NonRes - Report'!$E$12),IF(AND($B27="4-inch",DQ27&gt;'[2]NonRes - Report'!$M$12),(('[2]NonRes - Report'!$M$12-'[2]NonRes - Report'!$M$10)/'[2]NonRes - Report'!$I$22*'[2]NonRes - Report'!$E$12),IF(AND($B27="6-inch",DQ27&gt;'[2]NonRes - Report'!$N$12),(('[2]NonRes - Report'!$N$12-'[2]NonRes - Report'!$N$10)/'[2]NonRes - Report'!$I$22*'[2]NonRes - Report'!$E$12),BI27/'[2]NonRes - Report'!$I$22*'[2]NonRes - Report'!$E$12)))))))</f>
        <v>900</v>
      </c>
      <c r="BV27" s="40">
        <f>IF(AND($B27="3/4-inch",DR27&gt;'[2]NonRes - Report'!$G$12),(('[2]NonRes - Report'!$G$12-'[2]NonRes - Report'!$G$10)/'[2]NonRes - Report'!$I$22*'[2]NonRes - Report'!$E$12),IF(AND($B27="1-inch",DR27&gt;'[2]NonRes - Report'!$I$12),(('[2]NonRes - Report'!$I$12-'[2]NonRes - Report'!$I$10)/'[2]NonRes - Report'!$I$22*'[2]NonRes - Report'!$E$12),IF(AND($B27="1 1/2-inch",DR27&gt;'[2]NonRes - Report'!$J$12),(('[2]NonRes - Report'!$J$12-'[2]NonRes - Report'!$J$10)/'[2]NonRes - Report'!$I$22*'[2]NonRes - Report'!$E$12),IF(AND($B27="2-inch",DR27&gt;'[2]NonRes - Report'!$K$12),(('[2]NonRes - Report'!$K$12-'[2]NonRes - Report'!$K$10)/'[2]NonRes - Report'!$I$22*'[2]NonRes - Report'!$E$12),IF(AND($B27="3-inch",DR27&gt;'[2]NonRes - Report'!$L$12),(('[2]NonRes - Report'!$L$12-'[2]NonRes - Report'!$L$10)/'[2]NonRes - Report'!$I$22*'[2]NonRes - Report'!$E$12),IF(AND($B27="4-inch",DR27&gt;'[2]NonRes - Report'!$M$12),(('[2]NonRes - Report'!$M$12-'[2]NonRes - Report'!$M$10)/'[2]NonRes - Report'!$I$22*'[2]NonRes - Report'!$E$12),IF(AND($B27="6-inch",DR27&gt;'[2]NonRes - Report'!$N$12),(('[2]NonRes - Report'!$N$12-'[2]NonRes - Report'!$N$10)/'[2]NonRes - Report'!$I$22*'[2]NonRes - Report'!$E$12),BJ27/'[2]NonRes - Report'!$I$22*'[2]NonRes - Report'!$E$12)))))))</f>
        <v>900</v>
      </c>
      <c r="BW27" s="40">
        <f>IF(AND($B27="3/4-inch",DS27&gt;'[2]NonRes - Report'!$G$12),(('[2]NonRes - Report'!$G$12-'[2]NonRes - Report'!$G$10)/'[2]NonRes - Report'!$I$22*'[2]NonRes - Report'!$E$12),IF(AND($B27="1-inch",DS27&gt;'[2]NonRes - Report'!$I$12),(('[2]NonRes - Report'!$I$12-'[2]NonRes - Report'!$I$10)/'[2]NonRes - Report'!$I$22*'[2]NonRes - Report'!$E$12),IF(AND($B27="1 1/2-inch",DS27&gt;'[2]NonRes - Report'!$J$12),(('[2]NonRes - Report'!$J$12-'[2]NonRes - Report'!$J$10)/'[2]NonRes - Report'!$I$22*'[2]NonRes - Report'!$E$12),IF(AND($B27="2-inch",DS27&gt;'[2]NonRes - Report'!$K$12),(('[2]NonRes - Report'!$K$12-'[2]NonRes - Report'!$K$10)/'[2]NonRes - Report'!$I$22*'[2]NonRes - Report'!$E$12),IF(AND($B27="3-inch",DS27&gt;'[2]NonRes - Report'!$L$12),(('[2]NonRes - Report'!$L$12-'[2]NonRes - Report'!$L$10)/'[2]NonRes - Report'!$I$22*'[2]NonRes - Report'!$E$12),IF(AND($B27="4-inch",DS27&gt;'[2]NonRes - Report'!$M$12),(('[2]NonRes - Report'!$M$12-'[2]NonRes - Report'!$M$10)/'[2]NonRes - Report'!$I$22*'[2]NonRes - Report'!$E$12),IF(AND($B27="6-inch",DS27&gt;'[2]NonRes - Report'!$N$12),(('[2]NonRes - Report'!$N$12-'[2]NonRes - Report'!$N$10)/'[2]NonRes - Report'!$I$22*'[2]NonRes - Report'!$E$12),BK27/'[2]NonRes - Report'!$I$22*'[2]NonRes - Report'!$E$12)))))))</f>
        <v>709.5</v>
      </c>
      <c r="BX27" s="40">
        <f>IF(AND($B27="3/4-inch",DT27&gt;'[2]NonRes - Report'!$G$12),(('[2]NonRes - Report'!$G$12-'[2]NonRes - Report'!$G$10)/'[2]NonRes - Report'!$I$22*'[2]NonRes - Report'!$E$12),IF(AND($B27="1-inch",DT27&gt;'[2]NonRes - Report'!$I$12),(('[2]NonRes - Report'!$I$12-'[2]NonRes - Report'!$I$10)/'[2]NonRes - Report'!$I$22*'[2]NonRes - Report'!$E$12),IF(AND($B27="1 1/2-inch",DT27&gt;'[2]NonRes - Report'!$J$12),(('[2]NonRes - Report'!$J$12-'[2]NonRes - Report'!$J$10)/'[2]NonRes - Report'!$I$22*'[2]NonRes - Report'!$E$12),IF(AND($B27="2-inch",DT27&gt;'[2]NonRes - Report'!$K$12),(('[2]NonRes - Report'!$K$12-'[2]NonRes - Report'!$K$10)/'[2]NonRes - Report'!$I$22*'[2]NonRes - Report'!$E$12),IF(AND($B27="3-inch",DT27&gt;'[2]NonRes - Report'!$L$12),(('[2]NonRes - Report'!$L$12-'[2]NonRes - Report'!$L$10)/'[2]NonRes - Report'!$I$22*'[2]NonRes - Report'!$E$12),IF(AND($B27="4-inch",DT27&gt;'[2]NonRes - Report'!$M$12),(('[2]NonRes - Report'!$M$12-'[2]NonRes - Report'!$M$10)/'[2]NonRes - Report'!$I$22*'[2]NonRes - Report'!$E$12),IF(AND($B27="6-inch",DT27&gt;'[2]NonRes - Report'!$N$12),(('[2]NonRes - Report'!$N$12-'[2]NonRes - Report'!$N$10)/'[2]NonRes - Report'!$I$22*'[2]NonRes - Report'!$E$12),BL27/'[2]NonRes - Report'!$I$22*'[2]NonRes - Report'!$E$12)))))))</f>
        <v>0</v>
      </c>
      <c r="BY27" s="41">
        <f>IF(AND($B27="3/4-inch",DU27&gt;'[2]NonRes - Report'!$G$12),(('[2]NonRes - Report'!$G$12-'[2]NonRes - Report'!$G$10)/'[2]NonRes - Report'!$I$22*'[2]NonRes - Report'!$E$12),IF(AND($B27="1-inch",DU27&gt;'[2]NonRes - Report'!$I$12),(('[2]NonRes - Report'!$I$12-'[2]NonRes - Report'!$I$10)/'[2]NonRes - Report'!$I$22*'[2]NonRes - Report'!$E$12),IF(AND($B27="1 1/2-inch",DU27&gt;'[2]NonRes - Report'!$J$12),(('[2]NonRes - Report'!$J$12-'[2]NonRes - Report'!$J$10)/'[2]NonRes - Report'!$I$22*'[2]NonRes - Report'!$E$12),IF(AND($B27="2-inch",DU27&gt;'[2]NonRes - Report'!$K$12),(('[2]NonRes - Report'!$K$12-'[2]NonRes - Report'!$K$10)/'[2]NonRes - Report'!$I$22*'[2]NonRes - Report'!$E$12),IF(AND($B27="3-inch",DU27&gt;'[2]NonRes - Report'!$L$12),(('[2]NonRes - Report'!$L$12-'[2]NonRes - Report'!$L$10)/'[2]NonRes - Report'!$I$22*'[2]NonRes - Report'!$E$12),IF(AND($B27="4-inch",DU27&gt;'[2]NonRes - Report'!$M$12),(('[2]NonRes - Report'!$M$12-'[2]NonRes - Report'!$M$10)/'[2]NonRes - Report'!$I$22*'[2]NonRes - Report'!$E$12),IF(AND($B27="6-inch",DU27&gt;'[2]NonRes - Report'!$N$12),(('[2]NonRes - Report'!$N$12-'[2]NonRes - Report'!$N$10)/'[2]NonRes - Report'!$I$22*'[2]NonRes - Report'!$E$12),BM27/'[2]NonRes - Report'!$I$22*'[2]NonRes - Report'!$E$12)))))))</f>
        <v>0</v>
      </c>
      <c r="BZ27" s="38">
        <f>IF(AND($B27="3/4-inch",DJ27&gt;'[2]NonRes - Report'!$G$14),(DJ27-'[2]NonRes - Report'!$G$12),IF(AND($B27="3/4-inch",ABS(DJ27)&gt;'[2]NonRes - Report'!$G$14),(DJ27+'[2]NonRes - Report'!$G$12),IF(AND($B27="1-inch",DJ27&gt;'[2]NonRes - Report'!$I$14),(DJ27-'[2]NonRes - Report'!$I$12),IF(AND($B27="1-inch",ABS(DJ27)&gt;'[2]NonRes - Report'!$I$14),(DJ27+'[2]NonRes - Report'!$I$12),IF(AND($B27="1 1/2-inch",DJ27&gt;'[2]NonRes - Report'!$J$14),(DJ27-'[2]NonRes - Report'!$J$12),IF(AND($B27="1 1/2-inch",ABS(DJ27)&gt;'[2]NonRes - Report'!$J$14),(DJ27+'[2]NonRes - Report'!$J$12),IF(AND($B27="2-inch",DJ27&gt;'[2]NonRes - Report'!$K$14),(DJ27-'[2]NonRes - Report'!$K$12),IF(AND($B27="2-inch",ABS(DJ27)&gt;'[2]NonRes - Report'!$K$14),(DJ27+'[2]NonRes - Report'!$K$12),IF(AND($B27="3-inch",DJ27&gt;'[2]NonRes - Report'!$L$14),(DJ27-'[2]NonRes - Report'!$L$12),IF(AND($B27="3-inch",ABS(DJ27)&gt;'[2]NonRes - Report'!$L$14),(DJ27+'[2]NonRes - Report'!$L$12),IF(AND($B27="4-inch",DJ27&gt;'[2]NonRes - Report'!$M$14),(DJ27-'[2]NonRes - Report'!$M$12),IF(AND($B27="4-inch",ABS(DJ27)&gt;'[2]NonRes - Report'!$M$14),(DJ27+'[2]NonRes - Report'!$M$12),IF(AND($B27="6-inch",DJ27&gt;'[2]NonRes - Report'!$N$14),(DJ27-'[2]NonRes - Report'!$N$12),IF(AND($B27="6-inch",ABS(DJ27)&gt;'[2]NonRes - Report'!$N$14),(DJ27+'[2]NonRes - Report'!$N$12),0))))))))))))))</f>
        <v>0</v>
      </c>
      <c r="CA27" s="38">
        <f>IF(AND($B27="3/4-inch",DK27&gt;'[2]NonRes - Report'!$G$14),(DK27-'[2]NonRes - Report'!$G$12),IF(AND($B27="3/4-inch",ABS(DK27)&gt;'[2]NonRes - Report'!$G$14),(DK27+'[2]NonRes - Report'!$G$12),IF(AND($B27="1-inch",DK27&gt;'[2]NonRes - Report'!$I$14),(DK27-'[2]NonRes - Report'!$I$12),IF(AND($B27="1-inch",ABS(DK27)&gt;'[2]NonRes - Report'!$I$14),(DK27+'[2]NonRes - Report'!$I$12),IF(AND($B27="1 1/2-inch",DK27&gt;'[2]NonRes - Report'!$J$14),(DK27-'[2]NonRes - Report'!$J$12),IF(AND($B27="1 1/2-inch",ABS(DK27)&gt;'[2]NonRes - Report'!$J$14),(DK27+'[2]NonRes - Report'!$J$12),IF(AND($B27="2-inch",DK27&gt;'[2]NonRes - Report'!$K$14),(DK27-'[2]NonRes - Report'!$K$12),IF(AND($B27="2-inch",ABS(DK27)&gt;'[2]NonRes - Report'!$K$14),(DK27+'[2]NonRes - Report'!$K$12),IF(AND($B27="3-inch",DK27&gt;'[2]NonRes - Report'!$L$14),(DK27-'[2]NonRes - Report'!$L$12),IF(AND($B27="3-inch",ABS(DK27)&gt;'[2]NonRes - Report'!$L$14),(DK27+'[2]NonRes - Report'!$L$12),IF(AND($B27="4-inch",DK27&gt;'[2]NonRes - Report'!$M$14),(DK27-'[2]NonRes - Report'!$M$12),IF(AND($B27="4-inch",ABS(DK27)&gt;'[2]NonRes - Report'!$M$14),(DK27+'[2]NonRes - Report'!$M$12),IF(AND($B27="6-inch",DK27&gt;'[2]NonRes - Report'!$N$14),(DK27-'[2]NonRes - Report'!$N$12),IF(AND($B27="6-inch",ABS(DK27)&gt;'[2]NonRes - Report'!$N$14),(DK27+'[2]NonRes - Report'!$N$12),0))))))))))))))</f>
        <v>0</v>
      </c>
      <c r="CB27" s="38">
        <f>IF(AND($B27="3/4-inch",DL27&gt;'[2]NonRes - Report'!$G$14),(DL27-'[2]NonRes - Report'!$G$12),IF(AND($B27="3/4-inch",ABS(DL27)&gt;'[2]NonRes - Report'!$G$14),(DL27+'[2]NonRes - Report'!$G$12),IF(AND($B27="1-inch",DL27&gt;'[2]NonRes - Report'!$I$14),(DL27-'[2]NonRes - Report'!$I$12),IF(AND($B27="1-inch",ABS(DL27)&gt;'[2]NonRes - Report'!$I$14),(DL27+'[2]NonRes - Report'!$I$12),IF(AND($B27="1 1/2-inch",DL27&gt;'[2]NonRes - Report'!$J$14),(DL27-'[2]NonRes - Report'!$J$12),IF(AND($B27="1 1/2-inch",ABS(DL27)&gt;'[2]NonRes - Report'!$J$14),(DL27+'[2]NonRes - Report'!$J$12),IF(AND($B27="2-inch",DL27&gt;'[2]NonRes - Report'!$K$14),(DL27-'[2]NonRes - Report'!$K$12),IF(AND($B27="2-inch",ABS(DL27)&gt;'[2]NonRes - Report'!$K$14),(DL27+'[2]NonRes - Report'!$K$12),IF(AND($B27="3-inch",DL27&gt;'[2]NonRes - Report'!$L$14),(DL27-'[2]NonRes - Report'!$L$12),IF(AND($B27="3-inch",ABS(DL27)&gt;'[2]NonRes - Report'!$L$14),(DL27+'[2]NonRes - Report'!$L$12),IF(AND($B27="4-inch",DL27&gt;'[2]NonRes - Report'!$M$14),(DL27-'[2]NonRes - Report'!$M$12),IF(AND($B27="4-inch",ABS(DL27)&gt;'[2]NonRes - Report'!$M$14),(DL27+'[2]NonRes - Report'!$M$12),IF(AND($B27="6-inch",DL27&gt;'[2]NonRes - Report'!$N$14),(DL27-'[2]NonRes - Report'!$N$12),IF(AND($B27="6-inch",ABS(DL27)&gt;'[2]NonRes - Report'!$N$14),(DL27+'[2]NonRes - Report'!$N$12),0))))))))))))))</f>
        <v>0</v>
      </c>
      <c r="CC27" s="38">
        <f>IF(AND($B27="3/4-inch",DM27&gt;'[2]NonRes - Report'!$G$14),(DM27-'[2]NonRes - Report'!$G$12),IF(AND($B27="3/4-inch",ABS(DM27)&gt;'[2]NonRes - Report'!$G$14),(DM27+'[2]NonRes - Report'!$G$12),IF(AND($B27="1-inch",DM27&gt;'[2]NonRes - Report'!$I$14),(DM27-'[2]NonRes - Report'!$I$12),IF(AND($B27="1-inch",ABS(DM27)&gt;'[2]NonRes - Report'!$I$14),(DM27+'[2]NonRes - Report'!$I$12),IF(AND($B27="1 1/2-inch",DM27&gt;'[2]NonRes - Report'!$J$14),(DM27-'[2]NonRes - Report'!$J$12),IF(AND($B27="1 1/2-inch",ABS(DM27)&gt;'[2]NonRes - Report'!$J$14),(DM27+'[2]NonRes - Report'!$J$12),IF(AND($B27="2-inch",DM27&gt;'[2]NonRes - Report'!$K$14),(DM27-'[2]NonRes - Report'!$K$12),IF(AND($B27="2-inch",ABS(DM27)&gt;'[2]NonRes - Report'!$K$14),(DM27+'[2]NonRes - Report'!$K$12),IF(AND($B27="3-inch",DM27&gt;'[2]NonRes - Report'!$L$14),(DM27-'[2]NonRes - Report'!$L$12),IF(AND($B27="3-inch",ABS(DM27)&gt;'[2]NonRes - Report'!$L$14),(DM27+'[2]NonRes - Report'!$L$12),IF(AND($B27="4-inch",DM27&gt;'[2]NonRes - Report'!$M$14),(DM27-'[2]NonRes - Report'!$M$12),IF(AND($B27="4-inch",ABS(DM27)&gt;'[2]NonRes - Report'!$M$14),(DM27+'[2]NonRes - Report'!$M$12),IF(AND($B27="6-inch",DM27&gt;'[2]NonRes - Report'!$N$14),(DM27-'[2]NonRes - Report'!$N$12),IF(AND($B27="6-inch",ABS(DM27)&gt;'[2]NonRes - Report'!$N$14),(DM27+'[2]NonRes - Report'!$N$12),0))))))))))))))</f>
        <v>0</v>
      </c>
      <c r="CD27" s="38">
        <f>IF(AND($B27="3/4-inch",DN27&gt;'[2]NonRes - Report'!$G$14),(DN27-'[2]NonRes - Report'!$G$12),IF(AND($B27="3/4-inch",ABS(DN27)&gt;'[2]NonRes - Report'!$G$14),(DN27+'[2]NonRes - Report'!$G$12),IF(AND($B27="1-inch",DN27&gt;'[2]NonRes - Report'!$I$14),(DN27-'[2]NonRes - Report'!$I$12),IF(AND($B27="1-inch",ABS(DN27)&gt;'[2]NonRes - Report'!$I$14),(DN27+'[2]NonRes - Report'!$I$12),IF(AND($B27="1 1/2-inch",DN27&gt;'[2]NonRes - Report'!$J$14),(DN27-'[2]NonRes - Report'!$J$12),IF(AND($B27="1 1/2-inch",ABS(DN27)&gt;'[2]NonRes - Report'!$J$14),(DN27+'[2]NonRes - Report'!$J$12),IF(AND($B27="2-inch",DN27&gt;'[2]NonRes - Report'!$K$14),(DN27-'[2]NonRes - Report'!$K$12),IF(AND($B27="2-inch",ABS(DN27)&gt;'[2]NonRes - Report'!$K$14),(DN27+'[2]NonRes - Report'!$K$12),IF(AND($B27="3-inch",DN27&gt;'[2]NonRes - Report'!$L$14),(DN27-'[2]NonRes - Report'!$L$12),IF(AND($B27="3-inch",ABS(DN27)&gt;'[2]NonRes - Report'!$L$14),(DN27+'[2]NonRes - Report'!$L$12),IF(AND($B27="4-inch",DN27&gt;'[2]NonRes - Report'!$M$14),(DN27-'[2]NonRes - Report'!$M$12),IF(AND($B27="4-inch",ABS(DN27)&gt;'[2]NonRes - Report'!$M$14),(DN27+'[2]NonRes - Report'!$M$12),IF(AND($B27="6-inch",DN27&gt;'[2]NonRes - Report'!$N$14),(DN27-'[2]NonRes - Report'!$N$12),IF(AND($B27="6-inch",ABS(DN27)&gt;'[2]NonRes - Report'!$N$14),(DN27+'[2]NonRes - Report'!$N$12),0))))))))))))))</f>
        <v>0</v>
      </c>
      <c r="CE27" s="38">
        <f>IF(AND($B27="3/4-inch",DO27&gt;'[2]NonRes - Report'!$G$14),(DO27-'[2]NonRes - Report'!$G$12),IF(AND($B27="3/4-inch",ABS(DO27)&gt;'[2]NonRes - Report'!$G$14),(DO27+'[2]NonRes - Report'!$G$12),IF(AND($B27="1-inch",DO27&gt;'[2]NonRes - Report'!$I$14),(DO27-'[2]NonRes - Report'!$I$12),IF(AND($B27="1-inch",ABS(DO27)&gt;'[2]NonRes - Report'!$I$14),(DO27+'[2]NonRes - Report'!$I$12),IF(AND($B27="1 1/2-inch",DO27&gt;'[2]NonRes - Report'!$J$14),(DO27-'[2]NonRes - Report'!$J$12),IF(AND($B27="1 1/2-inch",ABS(DO27)&gt;'[2]NonRes - Report'!$J$14),(DO27+'[2]NonRes - Report'!$J$12),IF(AND($B27="2-inch",DO27&gt;'[2]NonRes - Report'!$K$14),(DO27-'[2]NonRes - Report'!$K$12),IF(AND($B27="2-inch",ABS(DO27)&gt;'[2]NonRes - Report'!$K$14),(DO27+'[2]NonRes - Report'!$K$12),IF(AND($B27="3-inch",DO27&gt;'[2]NonRes - Report'!$L$14),(DO27-'[2]NonRes - Report'!$L$12),IF(AND($B27="3-inch",ABS(DO27)&gt;'[2]NonRes - Report'!$L$14),(DO27+'[2]NonRes - Report'!$L$12),IF(AND($B27="4-inch",DO27&gt;'[2]NonRes - Report'!$M$14),(DO27-'[2]NonRes - Report'!$M$12),IF(AND($B27="4-inch",ABS(DO27)&gt;'[2]NonRes - Report'!$M$14),(DO27+'[2]NonRes - Report'!$M$12),IF(AND($B27="6-inch",DO27&gt;'[2]NonRes - Report'!$N$14),(DO27-'[2]NonRes - Report'!$N$12),IF(AND($B27="6-inch",ABS(DO27)&gt;'[2]NonRes - Report'!$N$14),(DO27+'[2]NonRes - Report'!$N$12),0))))))))))))))</f>
        <v>0</v>
      </c>
      <c r="CF27" s="38">
        <f>IF(AND($B27="3/4-inch",DP27&gt;'[2]NonRes - Report'!$G$14),(DP27-'[2]NonRes - Report'!$G$12),IF(AND($B27="3/4-inch",ABS(DP27)&gt;'[2]NonRes - Report'!$G$14),(DP27+'[2]NonRes - Report'!$G$12),IF(AND($B27="1-inch",DP27&gt;'[2]NonRes - Report'!$I$14),(DP27-'[2]NonRes - Report'!$I$12),IF(AND($B27="1-inch",ABS(DP27)&gt;'[2]NonRes - Report'!$I$14),(DP27+'[2]NonRes - Report'!$I$12),IF(AND($B27="1 1/2-inch",DP27&gt;'[2]NonRes - Report'!$J$14),(DP27-'[2]NonRes - Report'!$J$12),IF(AND($B27="1 1/2-inch",ABS(DP27)&gt;'[2]NonRes - Report'!$J$14),(DP27+'[2]NonRes - Report'!$J$12),IF(AND($B27="2-inch",DP27&gt;'[2]NonRes - Report'!$K$14),(DP27-'[2]NonRes - Report'!$K$12),IF(AND($B27="2-inch",ABS(DP27)&gt;'[2]NonRes - Report'!$K$14),(DP27+'[2]NonRes - Report'!$K$12),IF(AND($B27="3-inch",DP27&gt;'[2]NonRes - Report'!$L$14),(DP27-'[2]NonRes - Report'!$L$12),IF(AND($B27="3-inch",ABS(DP27)&gt;'[2]NonRes - Report'!$L$14),(DP27+'[2]NonRes - Report'!$L$12),IF(AND($B27="4-inch",DP27&gt;'[2]NonRes - Report'!$M$14),(DP27-'[2]NonRes - Report'!$M$12),IF(AND($B27="4-inch",ABS(DP27)&gt;'[2]NonRes - Report'!$M$14),(DP27+'[2]NonRes - Report'!$M$12),IF(AND($B27="6-inch",DP27&gt;'[2]NonRes - Report'!$N$14),(DP27-'[2]NonRes - Report'!$N$12),IF(AND($B27="6-inch",ABS(DP27)&gt;'[2]NonRes - Report'!$N$14),(DP27+'[2]NonRes - Report'!$N$12),0))))))))))))))</f>
        <v>50800</v>
      </c>
      <c r="CG27" s="38">
        <f>IF(AND($B27="3/4-inch",DQ27&gt;'[2]NonRes - Report'!$G$14),(DQ27-'[2]NonRes - Report'!$G$12),IF(AND($B27="3/4-inch",ABS(DQ27)&gt;'[2]NonRes - Report'!$G$14),(DQ27+'[2]NonRes - Report'!$G$12),IF(AND($B27="1-inch",DQ27&gt;'[2]NonRes - Report'!$I$14),(DQ27-'[2]NonRes - Report'!$I$12),IF(AND($B27="1-inch",ABS(DQ27)&gt;'[2]NonRes - Report'!$I$14),(DQ27+'[2]NonRes - Report'!$I$12),IF(AND($B27="1 1/2-inch",DQ27&gt;'[2]NonRes - Report'!$J$14),(DQ27-'[2]NonRes - Report'!$J$12),IF(AND($B27="1 1/2-inch",ABS(DQ27)&gt;'[2]NonRes - Report'!$J$14),(DQ27+'[2]NonRes - Report'!$J$12),IF(AND($B27="2-inch",DQ27&gt;'[2]NonRes - Report'!$K$14),(DQ27-'[2]NonRes - Report'!$K$12),IF(AND($B27="2-inch",ABS(DQ27)&gt;'[2]NonRes - Report'!$K$14),(DQ27+'[2]NonRes - Report'!$K$12),IF(AND($B27="3-inch",DQ27&gt;'[2]NonRes - Report'!$L$14),(DQ27-'[2]NonRes - Report'!$L$12),IF(AND($B27="3-inch",ABS(DQ27)&gt;'[2]NonRes - Report'!$L$14),(DQ27+'[2]NonRes - Report'!$L$12),IF(AND($B27="4-inch",DQ27&gt;'[2]NonRes - Report'!$M$14),(DQ27-'[2]NonRes - Report'!$M$12),IF(AND($B27="4-inch",ABS(DQ27)&gt;'[2]NonRes - Report'!$M$14),(DQ27+'[2]NonRes - Report'!$M$12),IF(AND($B27="6-inch",DQ27&gt;'[2]NonRes - Report'!$N$14),(DQ27-'[2]NonRes - Report'!$N$12),IF(AND($B27="6-inch",ABS(DQ27)&gt;'[2]NonRes - Report'!$N$14),(DQ27+'[2]NonRes - Report'!$N$12),0))))))))))))))</f>
        <v>23600</v>
      </c>
      <c r="CH27" s="38">
        <f>IF(AND($B27="3/4-inch",DR27&gt;'[2]NonRes - Report'!$G$14),(DR27-'[2]NonRes - Report'!$G$12),IF(AND($B27="3/4-inch",ABS(DR27)&gt;'[2]NonRes - Report'!$G$14),(DR27+'[2]NonRes - Report'!$G$12),IF(AND($B27="1-inch",DR27&gt;'[2]NonRes - Report'!$I$14),(DR27-'[2]NonRes - Report'!$I$12),IF(AND($B27="1-inch",ABS(DR27)&gt;'[2]NonRes - Report'!$I$14),(DR27+'[2]NonRes - Report'!$I$12),IF(AND($B27="1 1/2-inch",DR27&gt;'[2]NonRes - Report'!$J$14),(DR27-'[2]NonRes - Report'!$J$12),IF(AND($B27="1 1/2-inch",ABS(DR27)&gt;'[2]NonRes - Report'!$J$14),(DR27+'[2]NonRes - Report'!$J$12),IF(AND($B27="2-inch",DR27&gt;'[2]NonRes - Report'!$K$14),(DR27-'[2]NonRes - Report'!$K$12),IF(AND($B27="2-inch",ABS(DR27)&gt;'[2]NonRes - Report'!$K$14),(DR27+'[2]NonRes - Report'!$K$12),IF(AND($B27="3-inch",DR27&gt;'[2]NonRes - Report'!$L$14),(DR27-'[2]NonRes - Report'!$L$12),IF(AND($B27="3-inch",ABS(DR27)&gt;'[2]NonRes - Report'!$L$14),(DR27+'[2]NonRes - Report'!$L$12),IF(AND($B27="4-inch",DR27&gt;'[2]NonRes - Report'!$M$14),(DR27-'[2]NonRes - Report'!$M$12),IF(AND($B27="4-inch",ABS(DR27)&gt;'[2]NonRes - Report'!$M$14),(DR27+'[2]NonRes - Report'!$M$12),IF(AND($B27="6-inch",DR27&gt;'[2]NonRes - Report'!$N$14),(DR27-'[2]NonRes - Report'!$N$12),IF(AND($B27="6-inch",ABS(DR27)&gt;'[2]NonRes - Report'!$N$14),(DR27+'[2]NonRes - Report'!$N$12),0))))))))))))))</f>
        <v>24000</v>
      </c>
      <c r="CI27" s="38">
        <f>IF(AND($B27="3/4-inch",DS27&gt;'[2]NonRes - Report'!$G$14),(DS27-'[2]NonRes - Report'!$G$12),IF(AND($B27="3/4-inch",ABS(DS27)&gt;'[2]NonRes - Report'!$G$14),(DS27+'[2]NonRes - Report'!$G$12),IF(AND($B27="1-inch",DS27&gt;'[2]NonRes - Report'!$I$14),(DS27-'[2]NonRes - Report'!$I$12),IF(AND($B27="1-inch",ABS(DS27)&gt;'[2]NonRes - Report'!$I$14),(DS27+'[2]NonRes - Report'!$I$12),IF(AND($B27="1 1/2-inch",DS27&gt;'[2]NonRes - Report'!$J$14),(DS27-'[2]NonRes - Report'!$J$12),IF(AND($B27="1 1/2-inch",ABS(DS27)&gt;'[2]NonRes - Report'!$J$14),(DS27+'[2]NonRes - Report'!$J$12),IF(AND($B27="2-inch",DS27&gt;'[2]NonRes - Report'!$K$14),(DS27-'[2]NonRes - Report'!$K$12),IF(AND($B27="2-inch",ABS(DS27)&gt;'[2]NonRes - Report'!$K$14),(DS27+'[2]NonRes - Report'!$K$12),IF(AND($B27="3-inch",DS27&gt;'[2]NonRes - Report'!$L$14),(DS27-'[2]NonRes - Report'!$L$12),IF(AND($B27="3-inch",ABS(DS27)&gt;'[2]NonRes - Report'!$L$14),(DS27+'[2]NonRes - Report'!$L$12),IF(AND($B27="4-inch",DS27&gt;'[2]NonRes - Report'!$M$14),(DS27-'[2]NonRes - Report'!$M$12),IF(AND($B27="4-inch",ABS(DS27)&gt;'[2]NonRes - Report'!$M$14),(DS27+'[2]NonRes - Report'!$M$12),IF(AND($B27="6-inch",DS27&gt;'[2]NonRes - Report'!$N$14),(DS27-'[2]NonRes - Report'!$N$12),IF(AND($B27="6-inch",ABS(DS27)&gt;'[2]NonRes - Report'!$N$14),(DS27+'[2]NonRes - Report'!$N$12),0))))))))))))))</f>
        <v>0</v>
      </c>
      <c r="CJ27" s="38">
        <f>IF(AND($B27="3/4-inch",DT27&gt;'[2]NonRes - Report'!$G$14),(DT27-'[2]NonRes - Report'!$G$12),IF(AND($B27="3/4-inch",ABS(DT27)&gt;'[2]NonRes - Report'!$G$14),(DT27+'[2]NonRes - Report'!$G$12),IF(AND($B27="1-inch",DT27&gt;'[2]NonRes - Report'!$I$14),(DT27-'[2]NonRes - Report'!$I$12),IF(AND($B27="1-inch",ABS(DT27)&gt;'[2]NonRes - Report'!$I$14),(DT27+'[2]NonRes - Report'!$I$12),IF(AND($B27="1 1/2-inch",DT27&gt;'[2]NonRes - Report'!$J$14),(DT27-'[2]NonRes - Report'!$J$12),IF(AND($B27="1 1/2-inch",ABS(DT27)&gt;'[2]NonRes - Report'!$J$14),(DT27+'[2]NonRes - Report'!$J$12),IF(AND($B27="2-inch",DT27&gt;'[2]NonRes - Report'!$K$14),(DT27-'[2]NonRes - Report'!$K$12),IF(AND($B27="2-inch",ABS(DT27)&gt;'[2]NonRes - Report'!$K$14),(DT27+'[2]NonRes - Report'!$K$12),IF(AND($B27="3-inch",DT27&gt;'[2]NonRes - Report'!$L$14),(DT27-'[2]NonRes - Report'!$L$12),IF(AND($B27="3-inch",ABS(DT27)&gt;'[2]NonRes - Report'!$L$14),(DT27+'[2]NonRes - Report'!$L$12),IF(AND($B27="4-inch",DT27&gt;'[2]NonRes - Report'!$M$14),(DT27-'[2]NonRes - Report'!$M$12),IF(AND($B27="4-inch",ABS(DT27)&gt;'[2]NonRes - Report'!$M$14),(DT27+'[2]NonRes - Report'!$M$12),IF(AND($B27="6-inch",DT27&gt;'[2]NonRes - Report'!$N$14),(DT27-'[2]NonRes - Report'!$N$12),IF(AND($B27="6-inch",ABS(DT27)&gt;'[2]NonRes - Report'!$N$14),(DT27+'[2]NonRes - Report'!$N$12),0))))))))))))))</f>
        <v>0</v>
      </c>
      <c r="CK27" s="39">
        <f>IF(AND($B27="3/4-inch",DU27&gt;'[2]NonRes - Report'!$G$14),(DU27-'[2]NonRes - Report'!$G$12),IF(AND($B27="3/4-inch",ABS(DU27)&gt;'[2]NonRes - Report'!$G$14),(DU27+'[2]NonRes - Report'!$G$12),IF(AND($B27="1-inch",DU27&gt;'[2]NonRes - Report'!$I$14),(DU27-'[2]NonRes - Report'!$I$12),IF(AND($B27="1-inch",ABS(DU27)&gt;'[2]NonRes - Report'!$I$14),(DU27+'[2]NonRes - Report'!$I$12),IF(AND($B27="1 1/2-inch",DU27&gt;'[2]NonRes - Report'!$J$14),(DU27-'[2]NonRes - Report'!$J$12),IF(AND($B27="1 1/2-inch",ABS(DU27)&gt;'[2]NonRes - Report'!$J$14),(DU27+'[2]NonRes - Report'!$J$12),IF(AND($B27="2-inch",DU27&gt;'[2]NonRes - Report'!$K$14),(DU27-'[2]NonRes - Report'!$K$12),IF(AND($B27="2-inch",ABS(DU27)&gt;'[2]NonRes - Report'!$K$14),(DU27+'[2]NonRes - Report'!$K$12),IF(AND($B27="3-inch",DU27&gt;'[2]NonRes - Report'!$L$14),(DU27-'[2]NonRes - Report'!$L$12),IF(AND($B27="3-inch",ABS(DU27)&gt;'[2]NonRes - Report'!$L$14),(DU27+'[2]NonRes - Report'!$L$12),IF(AND($B27="4-inch",DU27&gt;'[2]NonRes - Report'!$M$14),(DU27-'[2]NonRes - Report'!$M$12),IF(AND($B27="4-inch",ABS(DU27)&gt;'[2]NonRes - Report'!$M$14),(DU27+'[2]NonRes - Report'!$M$12),IF(AND($B27="6-inch",DU27&gt;'[2]NonRes - Report'!$N$14),(DU27-'[2]NonRes - Report'!$N$12),IF(AND($B27="6-inch",ABS(DU27)&gt;'[2]NonRes - Report'!$N$14),(DU27+'[2]NonRes - Report'!$N$12),0))))))))))))))</f>
        <v>0</v>
      </c>
      <c r="CL27" s="40">
        <f>IF(AND(BZ27&lt;1, ABS(BZ27)&lt;1),0,BZ27/'[2]NonRes - Report'!$I$22*'[2]NonRes - Report'!$E$14)</f>
        <v>0</v>
      </c>
      <c r="CM27" s="40">
        <f>IF(AND(CA27&lt;1, ABS(CA27)&lt;1),0,CA27/'[2]NonRes - Report'!$I$22*'[2]NonRes - Report'!$E$14)</f>
        <v>0</v>
      </c>
      <c r="CN27" s="40">
        <f>IF(AND(CB27&lt;1, ABS(CB27)&lt;1),0,CB27/'[2]NonRes - Report'!$I$22*'[2]NonRes - Report'!$E$14)</f>
        <v>0</v>
      </c>
      <c r="CO27" s="40">
        <f>IF(AND(CC27&lt;1, ABS(CC27)&lt;1),0,CC27/'[2]NonRes - Report'!$I$22*'[2]NonRes - Report'!$E$14)</f>
        <v>0</v>
      </c>
      <c r="CP27" s="40">
        <f>IF(AND(CD27&lt;1, ABS(CD27)&lt;1),0,CD27/'[2]NonRes - Report'!$I$22*'[2]NonRes - Report'!$E$14)</f>
        <v>0</v>
      </c>
      <c r="CQ27" s="40">
        <f>IF(AND(CE27&lt;1, ABS(CE27)&lt;1),0,CE27/'[2]NonRes - Report'!$I$22*'[2]NonRes - Report'!$E$14)</f>
        <v>0</v>
      </c>
      <c r="CR27" s="40">
        <f>IF(AND(CF27&lt;1, ABS(CF27)&lt;1),0,CF27/'[2]NonRes - Report'!$I$22*'[2]NonRes - Report'!$E$14)</f>
        <v>1092.2</v>
      </c>
      <c r="CS27" s="40">
        <f>IF(AND(CG27&lt;1, ABS(CG27)&lt;1),0,CG27/'[2]NonRes - Report'!$I$22*'[2]NonRes - Report'!$E$14)</f>
        <v>507.4</v>
      </c>
      <c r="CT27" s="40">
        <f>IF(AND(CH27&lt;1, ABS(CH27)&lt;1),0,CH27/'[2]NonRes - Report'!$I$22*'[2]NonRes - Report'!$E$14)</f>
        <v>516</v>
      </c>
      <c r="CU27" s="40">
        <f>IF(AND(CI27&lt;1, ABS(CI27)&lt;1),0,CI27/'[2]NonRes - Report'!$I$22*'[2]NonRes - Report'!$E$14)</f>
        <v>0</v>
      </c>
      <c r="CV27" s="40">
        <f>IF(AND(CJ27&lt;1, ABS(CJ27)&lt;1),0,CJ27/'[2]NonRes - Report'!$I$22*'[2]NonRes - Report'!$E$14)</f>
        <v>0</v>
      </c>
      <c r="CW27" s="41">
        <f>IF(AND(CK27&lt;1, ABS(CK27)&lt;1),0,CK27/'[2]NonRes - Report'!$I$22*'[2]NonRes - Report'!$E$14)</f>
        <v>0</v>
      </c>
      <c r="CX27" s="40">
        <f t="shared" si="2"/>
        <v>208.97499999999999</v>
      </c>
      <c r="CY27" s="40">
        <f t="shared" si="3"/>
        <v>283.875</v>
      </c>
      <c r="CZ27" s="40">
        <f t="shared" si="4"/>
        <v>253.17500000000001</v>
      </c>
      <c r="DA27" s="40">
        <f t="shared" si="5"/>
        <v>232.77499999999998</v>
      </c>
      <c r="DB27" s="40">
        <f t="shared" si="6"/>
        <v>483.375</v>
      </c>
      <c r="DC27" s="40">
        <f t="shared" si="7"/>
        <v>783.375</v>
      </c>
      <c r="DD27" s="40">
        <f t="shared" si="8"/>
        <v>2264.0749999999998</v>
      </c>
      <c r="DE27" s="40">
        <f t="shared" si="9"/>
        <v>1679.2750000000001</v>
      </c>
      <c r="DF27" s="40">
        <f t="shared" si="10"/>
        <v>1687.875</v>
      </c>
      <c r="DG27" s="40">
        <f t="shared" si="11"/>
        <v>981.375</v>
      </c>
      <c r="DH27" s="40">
        <f t="shared" si="12"/>
        <v>234.47499999999999</v>
      </c>
      <c r="DI27" s="41">
        <f t="shared" si="13"/>
        <v>210.67500000000001</v>
      </c>
      <c r="DJ27" s="38">
        <f t="shared" si="14"/>
        <v>7600</v>
      </c>
      <c r="DK27" s="38">
        <f t="shared" si="15"/>
        <v>15800</v>
      </c>
      <c r="DL27" s="38">
        <f t="shared" si="16"/>
        <v>12800</v>
      </c>
      <c r="DM27" s="38">
        <f t="shared" si="17"/>
        <v>10400</v>
      </c>
      <c r="DN27" s="38">
        <f t="shared" si="18"/>
        <v>29100</v>
      </c>
      <c r="DO27" s="38">
        <f t="shared" si="19"/>
        <v>49100</v>
      </c>
      <c r="DP27" s="38">
        <f t="shared" si="20"/>
        <v>125800</v>
      </c>
      <c r="DQ27" s="38">
        <f t="shared" si="21"/>
        <v>98600</v>
      </c>
      <c r="DR27" s="38">
        <f t="shared" si="22"/>
        <v>99000</v>
      </c>
      <c r="DS27" s="38">
        <f t="shared" si="23"/>
        <v>62300</v>
      </c>
      <c r="DT27" s="38">
        <f t="shared" si="24"/>
        <v>10600</v>
      </c>
      <c r="DU27" s="39">
        <f t="shared" si="25"/>
        <v>7800</v>
      </c>
      <c r="DV27" s="38">
        <f>IF($B27="3/4-inch",'[2]NonRes - Report'!$G$9, IF($B27="1-inch",'[2]NonRes - Report'!$G$9*'[2]NonRes - Report'!$I$19,IF($B27="1 1/2-inch", '[2]NonRes - Report'!$G$9*'[2]NonRes - Report'!$J$19,IF($B27="2-inch",'[2]NonRes - Report'!$G$9*'[2]NonRes - Report'!$K$19,IF($B27="3-inch",'[2]NonRes - Report'!$G$9*'[2]NonRes - Report'!$L$19,IF($B27="4-inch",'[2]NonRes - Report'!$G$9*'[2]NonRes - Report'!$M$19,IF($B27="6-inch",'[2]NonRes - Report'!$G$9*'[2]NonRes - Report'!$N$19, 0)))))))</f>
        <v>0</v>
      </c>
      <c r="DW27" s="38">
        <f>IF($B27="3/4-inch",'[2]NonRes - Report'!$G$9, IF($B27="1-inch",'[2]NonRes - Report'!$G$9*'[2]NonRes - Report'!$I$19,IF($B27="1 1/2-inch", '[2]NonRes - Report'!$G$9*'[2]NonRes - Report'!$J$19,IF($B27="2-inch",'[2]NonRes - Report'!$G$9*'[2]NonRes - Report'!$K$19,IF($B27="3-inch",'[2]NonRes - Report'!$G$9*'[2]NonRes - Report'!$L$19,IF($B27="4-inch",'[2]NonRes - Report'!$G$9*'[2]NonRes - Report'!$M$19,IF($B27="6-inch",'[2]NonRes - Report'!$G$9*'[2]NonRes - Report'!$N$19, 0)))))))</f>
        <v>0</v>
      </c>
      <c r="DX27" s="38">
        <f>IF($B27="3/4-inch",'[2]NonRes - Report'!$G$9, IF($B27="1-inch",'[2]NonRes - Report'!$G$9*'[2]NonRes - Report'!$I$19,IF($B27="1 1/2-inch", '[2]NonRes - Report'!$G$9*'[2]NonRes - Report'!$J$19,IF($B27="2-inch",'[2]NonRes - Report'!$G$9*'[2]NonRes - Report'!$K$19,IF($B27="3-inch",'[2]NonRes - Report'!$G$9*'[2]NonRes - Report'!$L$19,IF($B27="4-inch",'[2]NonRes - Report'!$G$9*'[2]NonRes - Report'!$M$19,IF($B27="6-inch",'[2]NonRes - Report'!$G$9*'[2]NonRes - Report'!$N$19, 0)))))))</f>
        <v>0</v>
      </c>
      <c r="DY27" s="38">
        <f>IF($B27="3/4-inch",'[2]NonRes - Report'!$G$9, IF($B27="1-inch",'[2]NonRes - Report'!$G$9*'[2]NonRes - Report'!$I$19,IF($B27="1 1/2-inch", '[2]NonRes - Report'!$G$9*'[2]NonRes - Report'!$J$19,IF($B27="2-inch",'[2]NonRes - Report'!$G$9*'[2]NonRes - Report'!$K$19,IF($B27="3-inch",'[2]NonRes - Report'!$G$9*'[2]NonRes - Report'!$L$19,IF($B27="4-inch",'[2]NonRes - Report'!$G$9*'[2]NonRes - Report'!$M$19,IF($B27="6-inch",'[2]NonRes - Report'!$G$9*'[2]NonRes - Report'!$N$19, 0)))))))</f>
        <v>0</v>
      </c>
      <c r="DZ27" s="38">
        <f>IF($B27="3/4-inch",'[2]NonRes - Report'!$G$9, IF($B27="1-inch",'[2]NonRes - Report'!$G$9*'[2]NonRes - Report'!$I$19,IF($B27="1 1/2-inch", '[2]NonRes - Report'!$G$9*'[2]NonRes - Report'!$J$19,IF($B27="2-inch",'[2]NonRes - Report'!$G$9*'[2]NonRes - Report'!$K$19,IF($B27="3-inch",'[2]NonRes - Report'!$G$9*'[2]NonRes - Report'!$L$19,IF($B27="4-inch",'[2]NonRes - Report'!$G$9*'[2]NonRes - Report'!$M$19,IF($B27="6-inch",'[2]NonRes - Report'!$G$9*'[2]NonRes - Report'!$N$19, 0)))))))</f>
        <v>0</v>
      </c>
      <c r="EA27" s="38">
        <f>IF($B27="3/4-inch",'[2]NonRes - Report'!$G$9, IF($B27="1-inch",'[2]NonRes - Report'!$G$9*'[2]NonRes - Report'!$I$19,IF($B27="1 1/2-inch", '[2]NonRes - Report'!$G$9*'[2]NonRes - Report'!$J$19,IF($B27="2-inch",'[2]NonRes - Report'!$G$9*'[2]NonRes - Report'!$K$19,IF($B27="3-inch",'[2]NonRes - Report'!$G$9*'[2]NonRes - Report'!$L$19,IF($B27="4-inch",'[2]NonRes - Report'!$G$9*'[2]NonRes - Report'!$M$19,IF($B27="6-inch",'[2]NonRes - Report'!$G$9*'[2]NonRes - Report'!$N$19, 0)))))))</f>
        <v>0</v>
      </c>
      <c r="EB27" s="38">
        <f>IF($B27="3/4-inch",'[2]NonRes - Report'!$G$9, IF($B27="1-inch",'[2]NonRes - Report'!$G$9*'[2]NonRes - Report'!$I$19,IF($B27="1 1/2-inch", '[2]NonRes - Report'!$G$9*'[2]NonRes - Report'!$J$19,IF($B27="2-inch",'[2]NonRes - Report'!$G$9*'[2]NonRes - Report'!$K$19,IF($B27="3-inch",'[2]NonRes - Report'!$G$9*'[2]NonRes - Report'!$L$19,IF($B27="4-inch",'[2]NonRes - Report'!$G$9*'[2]NonRes - Report'!$M$19,IF($B27="6-inch",'[2]NonRes - Report'!$G$9*'[2]NonRes - Report'!$N$19, 0)))))))</f>
        <v>0</v>
      </c>
      <c r="EC27" s="38">
        <f>IF($B27="3/4-inch",'[2]NonRes - Report'!$G$9, IF($B27="1-inch",'[2]NonRes - Report'!$G$9*'[2]NonRes - Report'!$I$19,IF($B27="1 1/2-inch", '[2]NonRes - Report'!$G$9*'[2]NonRes - Report'!$J$19,IF($B27="2-inch",'[2]NonRes - Report'!$G$9*'[2]NonRes - Report'!$K$19,IF($B27="3-inch",'[2]NonRes - Report'!$G$9*'[2]NonRes - Report'!$L$19,IF($B27="4-inch",'[2]NonRes - Report'!$G$9*'[2]NonRes - Report'!$M$19,IF($B27="6-inch",'[2]NonRes - Report'!$G$9*'[2]NonRes - Report'!$N$19, 0)))))))</f>
        <v>0</v>
      </c>
      <c r="ED27" s="38">
        <f>IF($B27="3/4-inch",'[2]NonRes - Report'!$G$9, IF($B27="1-inch",'[2]NonRes - Report'!$G$9*'[2]NonRes - Report'!$I$19,IF($B27="1 1/2-inch", '[2]NonRes - Report'!$G$9*'[2]NonRes - Report'!$J$19,IF($B27="2-inch",'[2]NonRes - Report'!$G$9*'[2]NonRes - Report'!$K$19,IF($B27="3-inch",'[2]NonRes - Report'!$G$9*'[2]NonRes - Report'!$L$19,IF($B27="4-inch",'[2]NonRes - Report'!$G$9*'[2]NonRes - Report'!$M$19,IF($B27="6-inch",'[2]NonRes - Report'!$G$9*'[2]NonRes - Report'!$N$19, 0)))))))</f>
        <v>0</v>
      </c>
      <c r="EE27" s="38">
        <f>IF($B27="3/4-inch",'[2]NonRes - Report'!$G$9, IF($B27="1-inch",'[2]NonRes - Report'!$G$9*'[2]NonRes - Report'!$I$19,IF($B27="1 1/2-inch", '[2]NonRes - Report'!$G$9*'[2]NonRes - Report'!$J$19,IF($B27="2-inch",'[2]NonRes - Report'!$G$9*'[2]NonRes - Report'!$K$19,IF($B27="3-inch",'[2]NonRes - Report'!$G$9*'[2]NonRes - Report'!$L$19,IF($B27="4-inch",'[2]NonRes - Report'!$G$9*'[2]NonRes - Report'!$M$19,IF($B27="6-inch",'[2]NonRes - Report'!$G$9*'[2]NonRes - Report'!$N$19, 0)))))))</f>
        <v>0</v>
      </c>
      <c r="EF27" s="38">
        <f>IF($B27="3/4-inch",'[2]NonRes - Report'!$G$9, IF($B27="1-inch",'[2]NonRes - Report'!$G$9*'[2]NonRes - Report'!$I$19,IF($B27="1 1/2-inch", '[2]NonRes - Report'!$G$9*'[2]NonRes - Report'!$J$19,IF($B27="2-inch",'[2]NonRes - Report'!$G$9*'[2]NonRes - Report'!$K$19,IF($B27="3-inch",'[2]NonRes - Report'!$G$9*'[2]NonRes - Report'!$L$19,IF($B27="4-inch",'[2]NonRes - Report'!$G$9*'[2]NonRes - Report'!$M$19,IF($B27="6-inch",'[2]NonRes - Report'!$G$9*'[2]NonRes - Report'!$N$19, 0)))))))</f>
        <v>0</v>
      </c>
      <c r="EG27" s="39">
        <f>IF($B27="3/4-inch",'[2]NonRes - Report'!$G$9, IF($B27="1-inch",'[2]NonRes - Report'!$G$9*'[2]NonRes - Report'!$I$19,IF($B27="1 1/2-inch", '[2]NonRes - Report'!$G$9*'[2]NonRes - Report'!$J$19,IF($B27="2-inch",'[2]NonRes - Report'!$G$9*'[2]NonRes - Report'!$K$19,IF($B27="3-inch",'[2]NonRes - Report'!$G$9*'[2]NonRes - Report'!$L$19,IF($B27="4-inch",'[2]NonRes - Report'!$G$9*'[2]NonRes - Report'!$M$19,IF($B27="6-inch",'[2]NonRes - Report'!$G$9*'[2]NonRes - Report'!$N$19, 0)))))))</f>
        <v>0</v>
      </c>
      <c r="EH27" s="42"/>
      <c r="EI27" s="42"/>
      <c r="EJ27" s="42"/>
      <c r="EK27" s="42"/>
      <c r="EL27" s="42"/>
      <c r="EM27" s="42"/>
      <c r="EN27" s="42"/>
      <c r="EO27" s="42"/>
      <c r="EP27" s="42"/>
      <c r="EQ27" s="42"/>
      <c r="ER27" s="42"/>
      <c r="ES27" s="42"/>
    </row>
    <row r="28" spans="1:149" ht="15">
      <c r="A28" s="120" t="s">
        <v>68</v>
      </c>
      <c r="B28" s="34" t="str">
        <f>'[2]Input - NonRes'!A473</f>
        <v>6-inch</v>
      </c>
      <c r="C28" s="35">
        <f t="shared" si="0"/>
        <v>3706.4</v>
      </c>
      <c r="D28" s="36">
        <f t="shared" si="1"/>
        <v>28400</v>
      </c>
      <c r="E28" s="37">
        <f>IF('[2]NonRes - Report'!$K$22="Monthly",(AVERAGE(F28:Q28)),AVERAGE(F28,H28,J28,L28,N28,P28))</f>
        <v>2366.6666666666665</v>
      </c>
      <c r="F28" s="38">
        <f>IF('[2]Input - NonRes'!B473="", "", '[2]Input - NonRes'!B473)</f>
        <v>1300</v>
      </c>
      <c r="G28" s="38">
        <f>IF('[2]Input - NonRes'!C473="","",'[2]Input - NonRes'!C473)</f>
        <v>1100</v>
      </c>
      <c r="H28" s="38">
        <f>IF('[2]Input - NonRes'!D473="", "", '[2]Input - NonRes'!D473)</f>
        <v>1500</v>
      </c>
      <c r="I28" s="38">
        <f>IF('[2]Input - NonRes'!E473="", "", '[2]Input - NonRes'!E473)</f>
        <v>1100</v>
      </c>
      <c r="J28" s="38">
        <f>IF('[2]Input - NonRes'!F473="", "", '[2]Input - NonRes'!F473)</f>
        <v>2100</v>
      </c>
      <c r="K28" s="38">
        <f>IF('[2]Input - NonRes'!G473="", "", '[2]Input - NonRes'!G473)</f>
        <v>4000</v>
      </c>
      <c r="L28" s="38">
        <f>IF('[2]Input - NonRes'!H473="", "", '[2]Input - NonRes'!H473)</f>
        <v>3700</v>
      </c>
      <c r="M28" s="38">
        <f>IF('[2]Input - NonRes'!I473="", "", '[2]Input - NonRes'!I473)</f>
        <v>4300</v>
      </c>
      <c r="N28" s="38">
        <f>IF('[2]Input - NonRes'!J473="", "", '[2]Input - NonRes'!J473)</f>
        <v>3800</v>
      </c>
      <c r="O28" s="38">
        <f>IF('[2]Input - NonRes'!K473="", "", '[2]Input - NonRes'!K473)</f>
        <v>3000</v>
      </c>
      <c r="P28" s="38">
        <f>IF('[2]Input - NonRes'!L473="", "", '[2]Input - NonRes'!L473)</f>
        <v>900</v>
      </c>
      <c r="Q28" s="39">
        <f>IF('[2]Input - NonRes'!M473="", "", '[2]Input - NonRes'!M473)</f>
        <v>1600</v>
      </c>
      <c r="R28" s="40">
        <f>IF(AND($B28="3/4-inch", NOT(F28=""),OR(F28&gt;=0, F28&lt;0)),'[2]NonRes - Report'!$E$9,IF(AND($B28="1-inch", NOT(F28=""),OR(F28&gt;=0, F28&lt;0)),'[2]NonRes - Report'!$I$9,IF(AND($B28="1 1/2-inch", NOT(F28=""),OR(F28&gt;=0, F28&lt;0)),'[2]NonRes - Report'!$J$9,IF(AND($B28="2-inch", NOT(F28=""),OR(F28&gt;=0, F28&lt;0)),'[2]NonRes - Report'!$K$9,IF(AND($B28="3-inch", NOT(F28=""),OR(F28&gt;=0, F28&lt;0)),'[2]NonRes - Report'!$L$9,IF(AND($B28="4-inch", NOT(F28=""),OR(F28&gt;=0, F28&lt;0)),'[2]NonRes - Report'!$M$9,IF(AND($B28="6-inch", NOT(F28=""),OR(F28&gt;=0, F28&lt;0)),'[2]NonRes - Report'!$N$9, 0)))))))</f>
        <v>288.75</v>
      </c>
      <c r="S28" s="40">
        <f>IF(AND($B28="3/4-inch", NOT(G28=""),OR(G28&gt;=0, G28&lt;0)),'[2]NonRes - Report'!$E$9,IF(AND($B28="1-inch", NOT(G28=""),OR(G28&gt;=0, G28&lt;0)),'[2]NonRes - Report'!$I$9,IF(AND($B28="1 1/2-inch", NOT(G28=""),OR(G28&gt;=0, G28&lt;0)),'[2]NonRes - Report'!$J$9,IF(AND($B28="2-inch", NOT(G28=""),OR(G28&gt;=0, G28&lt;0)),'[2]NonRes - Report'!$K$9,IF(AND($B28="3-inch", NOT(G28=""),OR(G28&gt;=0, G28&lt;0)),'[2]NonRes - Report'!$L$9,IF(AND($B28="4-inch", NOT(G28=""),OR(G28&gt;=0, G28&lt;0)),'[2]NonRes - Report'!$M$9,IF(AND($B28="6-inch", NOT(G28=""),OR(G28&gt;=0, G28&lt;0)),'[2]NonRes - Report'!$N$9, 0)))))))</f>
        <v>288.75</v>
      </c>
      <c r="T28" s="40">
        <f>IF(AND($B28="3/4-inch", NOT(H28=""),OR(H28&gt;=0, H28&lt;0)),'[2]NonRes - Report'!$E$9,IF(AND($B28="1-inch", NOT(H28=""),OR(H28&gt;=0, H28&lt;0)),'[2]NonRes - Report'!$I$9,IF(AND($B28="1 1/2-inch", NOT(H28=""),OR(H28&gt;=0, H28&lt;0)),'[2]NonRes - Report'!$J$9,IF(AND($B28="2-inch", NOT(H28=""),OR(H28&gt;=0, H28&lt;0)),'[2]NonRes - Report'!$K$9,IF(AND($B28="3-inch", NOT(H28=""),OR(H28&gt;=0, H28&lt;0)),'[2]NonRes - Report'!$L$9,IF(AND($B28="4-inch", NOT(H28=""),OR(H28&gt;=0, H28&lt;0)),'[2]NonRes - Report'!$M$9,IF(AND($B28="6-inch", NOT(H28=""),OR(H28&gt;=0, H28&lt;0)),'[2]NonRes - Report'!$N$9, 0)))))))</f>
        <v>288.75</v>
      </c>
      <c r="U28" s="40">
        <f>IF(AND($B28="3/4-inch", NOT(I28=""),OR(I28&gt;=0, I28&lt;0)),'[2]NonRes - Report'!$E$9,IF(AND($B28="1-inch", NOT(I28=""),OR(I28&gt;=0, I28&lt;0)),'[2]NonRes - Report'!$I$9,IF(AND($B28="1 1/2-inch", NOT(I28=""),OR(I28&gt;=0, I28&lt;0)),'[2]NonRes - Report'!$J$9,IF(AND($B28="2-inch", NOT(I28=""),OR(I28&gt;=0, I28&lt;0)),'[2]NonRes - Report'!$K$9,IF(AND($B28="3-inch", NOT(I28=""),OR(I28&gt;=0, I28&lt;0)),'[2]NonRes - Report'!$L$9,IF(AND($B28="4-inch", NOT(I28=""),OR(I28&gt;=0, I28&lt;0)),'[2]NonRes - Report'!$M$9,IF(AND($B28="6-inch", NOT(I28=""),OR(I28&gt;=0, I28&lt;0)),'[2]NonRes - Report'!$N$9, 0)))))))</f>
        <v>288.75</v>
      </c>
      <c r="V28" s="40">
        <f>IF(AND($B28="3/4-inch", NOT(J28=""),OR(J28&gt;=0, J28&lt;0)),'[2]NonRes - Report'!$E$9,IF(AND($B28="1-inch", NOT(J28=""),OR(J28&gt;=0, J28&lt;0)),'[2]NonRes - Report'!$I$9,IF(AND($B28="1 1/2-inch", NOT(J28=""),OR(J28&gt;=0, J28&lt;0)),'[2]NonRes - Report'!$J$9,IF(AND($B28="2-inch", NOT(J28=""),OR(J28&gt;=0, J28&lt;0)),'[2]NonRes - Report'!$K$9,IF(AND($B28="3-inch", NOT(J28=""),OR(J28&gt;=0, J28&lt;0)),'[2]NonRes - Report'!$L$9,IF(AND($B28="4-inch", NOT(J28=""),OR(J28&gt;=0, J28&lt;0)),'[2]NonRes - Report'!$M$9,IF(AND($B28="6-inch", NOT(J28=""),OR(J28&gt;=0, J28&lt;0)),'[2]NonRes - Report'!$N$9, 0)))))))</f>
        <v>288.75</v>
      </c>
      <c r="W28" s="40">
        <f>IF(AND($B28="3/4-inch", NOT(K28=""),OR(K28&gt;=0, K28&lt;0)),'[2]NonRes - Report'!$E$9,IF(AND($B28="1-inch", NOT(K28=""),OR(K28&gt;=0, K28&lt;0)),'[2]NonRes - Report'!$I$9,IF(AND($B28="1 1/2-inch", NOT(K28=""),OR(K28&gt;=0, K28&lt;0)),'[2]NonRes - Report'!$J$9,IF(AND($B28="2-inch", NOT(K28=""),OR(K28&gt;=0, K28&lt;0)),'[2]NonRes - Report'!$K$9,IF(AND($B28="3-inch", NOT(K28=""),OR(K28&gt;=0, K28&lt;0)),'[2]NonRes - Report'!$L$9,IF(AND($B28="4-inch", NOT(K28=""),OR(K28&gt;=0, K28&lt;0)),'[2]NonRes - Report'!$M$9,IF(AND($B28="6-inch", NOT(K28=""),OR(K28&gt;=0, K28&lt;0)),'[2]NonRes - Report'!$N$9, 0)))))))</f>
        <v>288.75</v>
      </c>
      <c r="X28" s="40">
        <f>IF(AND($B28="3/4-inch", NOT(L28=""),OR(L28&gt;=0, L28&lt;0)),'[2]NonRes - Report'!$E$9,IF(AND($B28="1-inch", NOT(L28=""),OR(L28&gt;=0, L28&lt;0)),'[2]NonRes - Report'!$I$9,IF(AND($B28="1 1/2-inch", NOT(L28=""),OR(L28&gt;=0, L28&lt;0)),'[2]NonRes - Report'!$J$9,IF(AND($B28="2-inch", NOT(L28=""),OR(L28&gt;=0, L28&lt;0)),'[2]NonRes - Report'!$K$9,IF(AND($B28="3-inch", NOT(L28=""),OR(L28&gt;=0, L28&lt;0)),'[2]NonRes - Report'!$L$9,IF(AND($B28="4-inch", NOT(L28=""),OR(L28&gt;=0, L28&lt;0)),'[2]NonRes - Report'!$M$9,IF(AND($B28="6-inch", NOT(L28=""),OR(L28&gt;=0, L28&lt;0)),'[2]NonRes - Report'!$N$9, 0)))))))</f>
        <v>288.75</v>
      </c>
      <c r="Y28" s="40">
        <f>IF(AND($B28="3/4-inch", NOT(M28=""),OR(M28&gt;=0, M28&lt;0)),'[2]NonRes - Report'!$E$9,IF(AND($B28="1-inch", NOT(M28=""),OR(M28&gt;=0, M28&lt;0)),'[2]NonRes - Report'!$I$9,IF(AND($B28="1 1/2-inch", NOT(M28=""),OR(M28&gt;=0, M28&lt;0)),'[2]NonRes - Report'!$J$9,IF(AND($B28="2-inch", NOT(M28=""),OR(M28&gt;=0, M28&lt;0)),'[2]NonRes - Report'!$K$9,IF(AND($B28="3-inch", NOT(M28=""),OR(M28&gt;=0, M28&lt;0)),'[2]NonRes - Report'!$L$9,IF(AND($B28="4-inch", NOT(M28=""),OR(M28&gt;=0, M28&lt;0)),'[2]NonRes - Report'!$M$9,IF(AND($B28="6-inch", NOT(M28=""),OR(M28&gt;=0, M28&lt;0)),'[2]NonRes - Report'!$N$9, 0)))))))</f>
        <v>288.75</v>
      </c>
      <c r="Z28" s="40">
        <f>IF(AND($B28="3/4-inch", NOT(N28=""),OR(N28&gt;=0, N28&lt;0)),'[2]NonRes - Report'!$E$9,IF(AND($B28="1-inch", NOT(N28=""),OR(N28&gt;=0, N28&lt;0)),'[2]NonRes - Report'!$I$9,IF(AND($B28="1 1/2-inch", NOT(N28=""),OR(N28&gt;=0, N28&lt;0)),'[2]NonRes - Report'!$J$9,IF(AND($B28="2-inch", NOT(N28=""),OR(N28&gt;=0, N28&lt;0)),'[2]NonRes - Report'!$K$9,IF(AND($B28="3-inch", NOT(N28=""),OR(N28&gt;=0, N28&lt;0)),'[2]NonRes - Report'!$L$9,IF(AND($B28="4-inch", NOT(N28=""),OR(N28&gt;=0, N28&lt;0)),'[2]NonRes - Report'!$M$9,IF(AND($B28="6-inch", NOT(N28=""),OR(N28&gt;=0, N28&lt;0)),'[2]NonRes - Report'!$N$9, 0)))))))</f>
        <v>288.75</v>
      </c>
      <c r="AA28" s="40">
        <f>IF(AND($B28="3/4-inch", NOT(O28=""),OR(O28&gt;=0, O28&lt;0)),'[2]NonRes - Report'!$E$9,IF(AND($B28="1-inch", NOT(O28=""),OR(O28&gt;=0, O28&lt;0)),'[2]NonRes - Report'!$I$9,IF(AND($B28="1 1/2-inch", NOT(O28=""),OR(O28&gt;=0, O28&lt;0)),'[2]NonRes - Report'!$J$9,IF(AND($B28="2-inch", NOT(O28=""),OR(O28&gt;=0, O28&lt;0)),'[2]NonRes - Report'!$K$9,IF(AND($B28="3-inch", NOT(O28=""),OR(O28&gt;=0, O28&lt;0)),'[2]NonRes - Report'!$L$9,IF(AND($B28="4-inch", NOT(O28=""),OR(O28&gt;=0, O28&lt;0)),'[2]NonRes - Report'!$M$9,IF(AND($B28="6-inch", NOT(O28=""),OR(O28&gt;=0, O28&lt;0)),'[2]NonRes - Report'!$N$9, 0)))))))</f>
        <v>288.75</v>
      </c>
      <c r="AB28" s="40">
        <f>IF(AND($B28="3/4-inch", NOT(P28=""),OR(P28&gt;=0, P28&lt;0)),'[2]NonRes - Report'!$E$9,IF(AND($B28="1-inch", NOT(P28=""),OR(P28&gt;=0, P28&lt;0)),'[2]NonRes - Report'!$I$9,IF(AND($B28="1 1/2-inch", NOT(P28=""),OR(P28&gt;=0, P28&lt;0)),'[2]NonRes - Report'!$J$9,IF(AND($B28="2-inch", NOT(P28=""),OR(P28&gt;=0, P28&lt;0)),'[2]NonRes - Report'!$K$9,IF(AND($B28="3-inch", NOT(P28=""),OR(P28&gt;=0, P28&lt;0)),'[2]NonRes - Report'!$L$9,IF(AND($B28="4-inch", NOT(P28=""),OR(P28&gt;=0, P28&lt;0)),'[2]NonRes - Report'!$M$9,IF(AND($B28="6-inch", NOT(P28=""),OR(P28&gt;=0, P28&lt;0)),'[2]NonRes - Report'!$N$9, 0)))))))</f>
        <v>288.75</v>
      </c>
      <c r="AC28" s="41">
        <f>IF(AND($B28="3/4-inch", NOT(Q28=""),OR(Q28&gt;=0, Q28&lt;0)),'[2]NonRes - Report'!$E$9,IF(AND($B28="1-inch", NOT(Q28=""),OR(Q28&gt;=0, Q28&lt;0)),'[2]NonRes - Report'!$I$9,IF(AND($B28="1 1/2-inch", NOT(Q28=""),OR(Q28&gt;=0, Q28&lt;0)),'[2]NonRes - Report'!$J$9,IF(AND($B28="2-inch", NOT(Q28=""),OR(Q28&gt;=0, Q28&lt;0)),'[2]NonRes - Report'!$K$9,IF(AND($B28="3-inch", NOT(Q28=""),OR(Q28&gt;=0, Q28&lt;0)),'[2]NonRes - Report'!$L$9,IF(AND($B28="4-inch", NOT(Q28=""),OR(Q28&gt;=0, Q28&lt;0)),'[2]NonRes - Report'!$M$9,IF(AND($B28="6-inch", NOT(Q28=""),OR(Q28&gt;=0, Q28&lt;0)),'[2]NonRes - Report'!$N$9, 0)))))))</f>
        <v>288.75</v>
      </c>
      <c r="AD28" s="38">
        <f>IF(AND($B28="3/4-inch",DJ28&gt;'[2]NonRes - Report'!$G$10),'[2]NonRes - Report'!$G$10,IF(AND($B28="3/4-inch",ABS(DJ28)&gt;'[2]NonRes - Report'!$G$10),-'[2]NonRes - Report'!$G$10,IF(AND($B28="1-inch",DJ28&gt;'[2]NonRes - Report'!$I$10),'[2]NonRes - Report'!$I$10,IF(AND($B28="1-inch",ABS(DJ28)&gt;'[2]NonRes - Report'!$I$10),-'[2]NonRes - Report'!$I$10,IF(AND($B28="1 1/2-inch",DJ28&gt;'[2]NonRes - Report'!$J$10),'[2]NonRes - Report'!$J$10,IF(AND($B28="1 1/2-inch",ABS(DJ28)&gt;'[2]NonRes - Report'!$J$10),-'[2]NonRes - Report'!$J$10,IF(AND($B28="2-inch",DJ28&gt;'[2]NonRes - Report'!$K$10),'[2]NonRes - Report'!$K$10,IF(AND($B28="2-inch",ABS(DJ28)&gt;'[2]NonRes - Report'!$K$10),-'[2]NonRes - Report'!$K$10,IF(AND($B28="3-inch",DJ28&gt;'[2]NonRes - Report'!$L$10),'[2]NonRes - Report'!$L$10,IF(AND($B28="3-inch",ABS(DJ28)&gt;'[2]NonRes - Report'!$L$10),-'[2]NonRes - Report'!$L$10,IF(AND($B28="4-inch",DJ28&gt;'[2]NonRes - Report'!$M$10),'[2]NonRes - Report'!$M$10,IF(AND($B28="4-inch",ABS(DJ28)&gt;'[2]NonRes - Report'!$M$10),-'[2]NonRes - Report'!$M$10,IF(AND($B28="6-inch",DJ28&gt;'[2]NonRes - Report'!$N$10),'[2]NonRes - Report'!$N$10,IF(AND($B28="6-inch",ABS(DJ28)&gt;'[2]NonRes - Report'!$N$10),-'[2]NonRes - Report'!$N$10,IF(DJ28&lt;0,-DJ28,DJ28)))))))))))))))</f>
        <v>1300</v>
      </c>
      <c r="AE28" s="38">
        <f>IF(AND($B28="3/4-inch",DK28&gt;'[2]NonRes - Report'!$G$10),'[2]NonRes - Report'!$G$10,IF(AND($B28="3/4-inch",ABS(DK28)&gt;'[2]NonRes - Report'!$G$10),-'[2]NonRes - Report'!$G$10,IF(AND($B28="1-inch",DK28&gt;'[2]NonRes - Report'!$I$10),'[2]NonRes - Report'!$I$10,IF(AND($B28="1-inch",ABS(DK28)&gt;'[2]NonRes - Report'!$I$10),-'[2]NonRes - Report'!$I$10,IF(AND($B28="1 1/2-inch",DK28&gt;'[2]NonRes - Report'!$J$10),'[2]NonRes - Report'!$J$10,IF(AND($B28="1 1/2-inch",ABS(DK28)&gt;'[2]NonRes - Report'!$J$10),-'[2]NonRes - Report'!$J$10,IF(AND($B28="2-inch",DK28&gt;'[2]NonRes - Report'!$K$10),'[2]NonRes - Report'!$K$10,IF(AND($B28="2-inch",ABS(DK28)&gt;'[2]NonRes - Report'!$K$10),-'[2]NonRes - Report'!$K$10,IF(AND($B28="3-inch",DK28&gt;'[2]NonRes - Report'!$L$10),'[2]NonRes - Report'!$L$10,IF(AND($B28="3-inch",ABS(DK28)&gt;'[2]NonRes - Report'!$L$10),-'[2]NonRes - Report'!$L$10,IF(AND($B28="4-inch",DK28&gt;'[2]NonRes - Report'!$M$10),'[2]NonRes - Report'!$M$10,IF(AND($B28="4-inch",ABS(DK28)&gt;'[2]NonRes - Report'!$M$10),-'[2]NonRes - Report'!$M$10,IF(AND($B28="6-inch",DK28&gt;'[2]NonRes - Report'!$N$10),'[2]NonRes - Report'!$N$10,IF(AND($B28="6-inch",ABS(DK28)&gt;'[2]NonRes - Report'!$N$10),-'[2]NonRes - Report'!$N$10,IF(DK28&lt;0,-DK28,DK28)))))))))))))))</f>
        <v>1100</v>
      </c>
      <c r="AF28" s="38">
        <f>IF(AND($B28="3/4-inch",DL28&gt;'[2]NonRes - Report'!$G$10),'[2]NonRes - Report'!$G$10,IF(AND($B28="3/4-inch",ABS(DL28)&gt;'[2]NonRes - Report'!$G$10),-'[2]NonRes - Report'!$G$10,IF(AND($B28="1-inch",DL28&gt;'[2]NonRes - Report'!$I$10),'[2]NonRes - Report'!$I$10,IF(AND($B28="1-inch",ABS(DL28)&gt;'[2]NonRes - Report'!$I$10),-'[2]NonRes - Report'!$I$10,IF(AND($B28="1 1/2-inch",DL28&gt;'[2]NonRes - Report'!$J$10),'[2]NonRes - Report'!$J$10,IF(AND($B28="1 1/2-inch",ABS(DL28)&gt;'[2]NonRes - Report'!$J$10),-'[2]NonRes - Report'!$J$10,IF(AND($B28="2-inch",DL28&gt;'[2]NonRes - Report'!$K$10),'[2]NonRes - Report'!$K$10,IF(AND($B28="2-inch",ABS(DL28)&gt;'[2]NonRes - Report'!$K$10),-'[2]NonRes - Report'!$K$10,IF(AND($B28="3-inch",DL28&gt;'[2]NonRes - Report'!$L$10),'[2]NonRes - Report'!$L$10,IF(AND($B28="3-inch",ABS(DL28)&gt;'[2]NonRes - Report'!$L$10),-'[2]NonRes - Report'!$L$10,IF(AND($B28="4-inch",DL28&gt;'[2]NonRes - Report'!$M$10),'[2]NonRes - Report'!$M$10,IF(AND($B28="4-inch",ABS(DL28)&gt;'[2]NonRes - Report'!$M$10),-'[2]NonRes - Report'!$M$10,IF(AND($B28="6-inch",DL28&gt;'[2]NonRes - Report'!$N$10),'[2]NonRes - Report'!$N$10,IF(AND($B28="6-inch",ABS(DL28)&gt;'[2]NonRes - Report'!$N$10),-'[2]NonRes - Report'!$N$10,IF(DL28&lt;0,-DL28,DL28)))))))))))))))</f>
        <v>1500</v>
      </c>
      <c r="AG28" s="38">
        <f>IF(AND($B28="3/4-inch",DM28&gt;'[2]NonRes - Report'!$G$10),'[2]NonRes - Report'!$G$10,IF(AND($B28="3/4-inch",ABS(DM28)&gt;'[2]NonRes - Report'!$G$10),-'[2]NonRes - Report'!$G$10,IF(AND($B28="1-inch",DM28&gt;'[2]NonRes - Report'!$I$10),'[2]NonRes - Report'!$I$10,IF(AND($B28="1-inch",ABS(DM28)&gt;'[2]NonRes - Report'!$I$10),-'[2]NonRes - Report'!$I$10,IF(AND($B28="1 1/2-inch",DM28&gt;'[2]NonRes - Report'!$J$10),'[2]NonRes - Report'!$J$10,IF(AND($B28="1 1/2-inch",ABS(DM28)&gt;'[2]NonRes - Report'!$J$10),-'[2]NonRes - Report'!$J$10,IF(AND($B28="2-inch",DM28&gt;'[2]NonRes - Report'!$K$10),'[2]NonRes - Report'!$K$10,IF(AND($B28="2-inch",ABS(DM28)&gt;'[2]NonRes - Report'!$K$10),-'[2]NonRes - Report'!$K$10,IF(AND($B28="3-inch",DM28&gt;'[2]NonRes - Report'!$L$10),'[2]NonRes - Report'!$L$10,IF(AND($B28="3-inch",ABS(DM28)&gt;'[2]NonRes - Report'!$L$10),-'[2]NonRes - Report'!$L$10,IF(AND($B28="4-inch",DM28&gt;'[2]NonRes - Report'!$M$10),'[2]NonRes - Report'!$M$10,IF(AND($B28="4-inch",ABS(DM28)&gt;'[2]NonRes - Report'!$M$10),-'[2]NonRes - Report'!$M$10,IF(AND($B28="6-inch",DM28&gt;'[2]NonRes - Report'!$N$10),'[2]NonRes - Report'!$N$10,IF(AND($B28="6-inch",ABS(DM28)&gt;'[2]NonRes - Report'!$N$10),-'[2]NonRes - Report'!$N$10,IF(DM28&lt;0,-DM28,DM28)))))))))))))))</f>
        <v>1100</v>
      </c>
      <c r="AH28" s="38">
        <f>IF(AND($B28="3/4-inch",DN28&gt;'[2]NonRes - Report'!$G$10),'[2]NonRes - Report'!$G$10,IF(AND($B28="3/4-inch",ABS(DN28)&gt;'[2]NonRes - Report'!$G$10),-'[2]NonRes - Report'!$G$10,IF(AND($B28="1-inch",DN28&gt;'[2]NonRes - Report'!$I$10),'[2]NonRes - Report'!$I$10,IF(AND($B28="1-inch",ABS(DN28)&gt;'[2]NonRes - Report'!$I$10),-'[2]NonRes - Report'!$I$10,IF(AND($B28="1 1/2-inch",DN28&gt;'[2]NonRes - Report'!$J$10),'[2]NonRes - Report'!$J$10,IF(AND($B28="1 1/2-inch",ABS(DN28)&gt;'[2]NonRes - Report'!$J$10),-'[2]NonRes - Report'!$J$10,IF(AND($B28="2-inch",DN28&gt;'[2]NonRes - Report'!$K$10),'[2]NonRes - Report'!$K$10,IF(AND($B28="2-inch",ABS(DN28)&gt;'[2]NonRes - Report'!$K$10),-'[2]NonRes - Report'!$K$10,IF(AND($B28="3-inch",DN28&gt;'[2]NonRes - Report'!$L$10),'[2]NonRes - Report'!$L$10,IF(AND($B28="3-inch",ABS(DN28)&gt;'[2]NonRes - Report'!$L$10),-'[2]NonRes - Report'!$L$10,IF(AND($B28="4-inch",DN28&gt;'[2]NonRes - Report'!$M$10),'[2]NonRes - Report'!$M$10,IF(AND($B28="4-inch",ABS(DN28)&gt;'[2]NonRes - Report'!$M$10),-'[2]NonRes - Report'!$M$10,IF(AND($B28="6-inch",DN28&gt;'[2]NonRes - Report'!$N$10),'[2]NonRes - Report'!$N$10,IF(AND($B28="6-inch",ABS(DN28)&gt;'[2]NonRes - Report'!$N$10),-'[2]NonRes - Report'!$N$10,IF(DN28&lt;0,-DN28,DN28)))))))))))))))</f>
        <v>2100</v>
      </c>
      <c r="AI28" s="38">
        <f>IF(AND($B28="3/4-inch",DO28&gt;'[2]NonRes - Report'!$G$10),'[2]NonRes - Report'!$G$10,IF(AND($B28="3/4-inch",ABS(DO28)&gt;'[2]NonRes - Report'!$G$10),-'[2]NonRes - Report'!$G$10,IF(AND($B28="1-inch",DO28&gt;'[2]NonRes - Report'!$I$10),'[2]NonRes - Report'!$I$10,IF(AND($B28="1-inch",ABS(DO28)&gt;'[2]NonRes - Report'!$I$10),-'[2]NonRes - Report'!$I$10,IF(AND($B28="1 1/2-inch",DO28&gt;'[2]NonRes - Report'!$J$10),'[2]NonRes - Report'!$J$10,IF(AND($B28="1 1/2-inch",ABS(DO28)&gt;'[2]NonRes - Report'!$J$10),-'[2]NonRes - Report'!$J$10,IF(AND($B28="2-inch",DO28&gt;'[2]NonRes - Report'!$K$10),'[2]NonRes - Report'!$K$10,IF(AND($B28="2-inch",ABS(DO28)&gt;'[2]NonRes - Report'!$K$10),-'[2]NonRes - Report'!$K$10,IF(AND($B28="3-inch",DO28&gt;'[2]NonRes - Report'!$L$10),'[2]NonRes - Report'!$L$10,IF(AND($B28="3-inch",ABS(DO28)&gt;'[2]NonRes - Report'!$L$10),-'[2]NonRes - Report'!$L$10,IF(AND($B28="4-inch",DO28&gt;'[2]NonRes - Report'!$M$10),'[2]NonRes - Report'!$M$10,IF(AND($B28="4-inch",ABS(DO28)&gt;'[2]NonRes - Report'!$M$10),-'[2]NonRes - Report'!$M$10,IF(AND($B28="6-inch",DO28&gt;'[2]NonRes - Report'!$N$10),'[2]NonRes - Report'!$N$10,IF(AND($B28="6-inch",ABS(DO28)&gt;'[2]NonRes - Report'!$N$10),-'[2]NonRes - Report'!$N$10,IF(DO28&lt;0,-DO28,DO28)))))))))))))))</f>
        <v>4000</v>
      </c>
      <c r="AJ28" s="38">
        <f>IF(AND($B28="3/4-inch",DP28&gt;'[2]NonRes - Report'!$G$10),'[2]NonRes - Report'!$G$10,IF(AND($B28="3/4-inch",ABS(DP28)&gt;'[2]NonRes - Report'!$G$10),-'[2]NonRes - Report'!$G$10,IF(AND($B28="1-inch",DP28&gt;'[2]NonRes - Report'!$I$10),'[2]NonRes - Report'!$I$10,IF(AND($B28="1-inch",ABS(DP28)&gt;'[2]NonRes - Report'!$I$10),-'[2]NonRes - Report'!$I$10,IF(AND($B28="1 1/2-inch",DP28&gt;'[2]NonRes - Report'!$J$10),'[2]NonRes - Report'!$J$10,IF(AND($B28="1 1/2-inch",ABS(DP28)&gt;'[2]NonRes - Report'!$J$10),-'[2]NonRes - Report'!$J$10,IF(AND($B28="2-inch",DP28&gt;'[2]NonRes - Report'!$K$10),'[2]NonRes - Report'!$K$10,IF(AND($B28="2-inch",ABS(DP28)&gt;'[2]NonRes - Report'!$K$10),-'[2]NonRes - Report'!$K$10,IF(AND($B28="3-inch",DP28&gt;'[2]NonRes - Report'!$L$10),'[2]NonRes - Report'!$L$10,IF(AND($B28="3-inch",ABS(DP28)&gt;'[2]NonRes - Report'!$L$10),-'[2]NonRes - Report'!$L$10,IF(AND($B28="4-inch",DP28&gt;'[2]NonRes - Report'!$M$10),'[2]NonRes - Report'!$M$10,IF(AND($B28="4-inch",ABS(DP28)&gt;'[2]NonRes - Report'!$M$10),-'[2]NonRes - Report'!$M$10,IF(AND($B28="6-inch",DP28&gt;'[2]NonRes - Report'!$N$10),'[2]NonRes - Report'!$N$10,IF(AND($B28="6-inch",ABS(DP28)&gt;'[2]NonRes - Report'!$N$10),-'[2]NonRes - Report'!$N$10,IF(DP28&lt;0,-DP28,DP28)))))))))))))))</f>
        <v>3700</v>
      </c>
      <c r="AK28" s="38">
        <f>IF(AND($B28="3/4-inch",DQ28&gt;'[2]NonRes - Report'!$G$10),'[2]NonRes - Report'!$G$10,IF(AND($B28="3/4-inch",ABS(DQ28)&gt;'[2]NonRes - Report'!$G$10),-'[2]NonRes - Report'!$G$10,IF(AND($B28="1-inch",DQ28&gt;'[2]NonRes - Report'!$I$10),'[2]NonRes - Report'!$I$10,IF(AND($B28="1-inch",ABS(DQ28)&gt;'[2]NonRes - Report'!$I$10),-'[2]NonRes - Report'!$I$10,IF(AND($B28="1 1/2-inch",DQ28&gt;'[2]NonRes - Report'!$J$10),'[2]NonRes - Report'!$J$10,IF(AND($B28="1 1/2-inch",ABS(DQ28)&gt;'[2]NonRes - Report'!$J$10),-'[2]NonRes - Report'!$J$10,IF(AND($B28="2-inch",DQ28&gt;'[2]NonRes - Report'!$K$10),'[2]NonRes - Report'!$K$10,IF(AND($B28="2-inch",ABS(DQ28)&gt;'[2]NonRes - Report'!$K$10),-'[2]NonRes - Report'!$K$10,IF(AND($B28="3-inch",DQ28&gt;'[2]NonRes - Report'!$L$10),'[2]NonRes - Report'!$L$10,IF(AND($B28="3-inch",ABS(DQ28)&gt;'[2]NonRes - Report'!$L$10),-'[2]NonRes - Report'!$L$10,IF(AND($B28="4-inch",DQ28&gt;'[2]NonRes - Report'!$M$10),'[2]NonRes - Report'!$M$10,IF(AND($B28="4-inch",ABS(DQ28)&gt;'[2]NonRes - Report'!$M$10),-'[2]NonRes - Report'!$M$10,IF(AND($B28="6-inch",DQ28&gt;'[2]NonRes - Report'!$N$10),'[2]NonRes - Report'!$N$10,IF(AND($B28="6-inch",ABS(DQ28)&gt;'[2]NonRes - Report'!$N$10),-'[2]NonRes - Report'!$N$10,IF(DQ28&lt;0,-DQ28,DQ28)))))))))))))))</f>
        <v>4300</v>
      </c>
      <c r="AL28" s="38">
        <f>IF(AND($B28="3/4-inch",DR28&gt;'[2]NonRes - Report'!$G$10),'[2]NonRes - Report'!$G$10,IF(AND($B28="3/4-inch",ABS(DR28)&gt;'[2]NonRes - Report'!$G$10),-'[2]NonRes - Report'!$G$10,IF(AND($B28="1-inch",DR28&gt;'[2]NonRes - Report'!$I$10),'[2]NonRes - Report'!$I$10,IF(AND($B28="1-inch",ABS(DR28)&gt;'[2]NonRes - Report'!$I$10),-'[2]NonRes - Report'!$I$10,IF(AND($B28="1 1/2-inch",DR28&gt;'[2]NonRes - Report'!$J$10),'[2]NonRes - Report'!$J$10,IF(AND($B28="1 1/2-inch",ABS(DR28)&gt;'[2]NonRes - Report'!$J$10),-'[2]NonRes - Report'!$J$10,IF(AND($B28="2-inch",DR28&gt;'[2]NonRes - Report'!$K$10),'[2]NonRes - Report'!$K$10,IF(AND($B28="2-inch",ABS(DR28)&gt;'[2]NonRes - Report'!$K$10),-'[2]NonRes - Report'!$K$10,IF(AND($B28="3-inch",DR28&gt;'[2]NonRes - Report'!$L$10),'[2]NonRes - Report'!$L$10,IF(AND($B28="3-inch",ABS(DR28)&gt;'[2]NonRes - Report'!$L$10),-'[2]NonRes - Report'!$L$10,IF(AND($B28="4-inch",DR28&gt;'[2]NonRes - Report'!$M$10),'[2]NonRes - Report'!$M$10,IF(AND($B28="4-inch",ABS(DR28)&gt;'[2]NonRes - Report'!$M$10),-'[2]NonRes - Report'!$M$10,IF(AND($B28="6-inch",DR28&gt;'[2]NonRes - Report'!$N$10),'[2]NonRes - Report'!$N$10,IF(AND($B28="6-inch",ABS(DR28)&gt;'[2]NonRes - Report'!$N$10),-'[2]NonRes - Report'!$N$10,IF(DR28&lt;0,-DR28,DR28)))))))))))))))</f>
        <v>3800</v>
      </c>
      <c r="AM28" s="38">
        <f>IF(AND($B28="3/4-inch",DS28&gt;'[2]NonRes - Report'!$G$10),'[2]NonRes - Report'!$G$10,IF(AND($B28="3/4-inch",ABS(DS28)&gt;'[2]NonRes - Report'!$G$10),-'[2]NonRes - Report'!$G$10,IF(AND($B28="1-inch",DS28&gt;'[2]NonRes - Report'!$I$10),'[2]NonRes - Report'!$I$10,IF(AND($B28="1-inch",ABS(DS28)&gt;'[2]NonRes - Report'!$I$10),-'[2]NonRes - Report'!$I$10,IF(AND($B28="1 1/2-inch",DS28&gt;'[2]NonRes - Report'!$J$10),'[2]NonRes - Report'!$J$10,IF(AND($B28="1 1/2-inch",ABS(DS28)&gt;'[2]NonRes - Report'!$J$10),-'[2]NonRes - Report'!$J$10,IF(AND($B28="2-inch",DS28&gt;'[2]NonRes - Report'!$K$10),'[2]NonRes - Report'!$K$10,IF(AND($B28="2-inch",ABS(DS28)&gt;'[2]NonRes - Report'!$K$10),-'[2]NonRes - Report'!$K$10,IF(AND($B28="3-inch",DS28&gt;'[2]NonRes - Report'!$L$10),'[2]NonRes - Report'!$L$10,IF(AND($B28="3-inch",ABS(DS28)&gt;'[2]NonRes - Report'!$L$10),-'[2]NonRes - Report'!$L$10,IF(AND($B28="4-inch",DS28&gt;'[2]NonRes - Report'!$M$10),'[2]NonRes - Report'!$M$10,IF(AND($B28="4-inch",ABS(DS28)&gt;'[2]NonRes - Report'!$M$10),-'[2]NonRes - Report'!$M$10,IF(AND($B28="6-inch",DS28&gt;'[2]NonRes - Report'!$N$10),'[2]NonRes - Report'!$N$10,IF(AND($B28="6-inch",ABS(DS28)&gt;'[2]NonRes - Report'!$N$10),-'[2]NonRes - Report'!$N$10,IF(DS28&lt;0,-DS28,DS28)))))))))))))))</f>
        <v>3000</v>
      </c>
      <c r="AN28" s="38">
        <f>IF(AND($B28="3/4-inch",DT28&gt;'[2]NonRes - Report'!$G$10),'[2]NonRes - Report'!$G$10,IF(AND($B28="3/4-inch",ABS(DT28)&gt;'[2]NonRes - Report'!$G$10),-'[2]NonRes - Report'!$G$10,IF(AND($B28="1-inch",DT28&gt;'[2]NonRes - Report'!$I$10),'[2]NonRes - Report'!$I$10,IF(AND($B28="1-inch",ABS(DT28)&gt;'[2]NonRes - Report'!$I$10),-'[2]NonRes - Report'!$I$10,IF(AND($B28="1 1/2-inch",DT28&gt;'[2]NonRes - Report'!$J$10),'[2]NonRes - Report'!$J$10,IF(AND($B28="1 1/2-inch",ABS(DT28)&gt;'[2]NonRes - Report'!$J$10),-'[2]NonRes - Report'!$J$10,IF(AND($B28="2-inch",DT28&gt;'[2]NonRes - Report'!$K$10),'[2]NonRes - Report'!$K$10,IF(AND($B28="2-inch",ABS(DT28)&gt;'[2]NonRes - Report'!$K$10),-'[2]NonRes - Report'!$K$10,IF(AND($B28="3-inch",DT28&gt;'[2]NonRes - Report'!$L$10),'[2]NonRes - Report'!$L$10,IF(AND($B28="3-inch",ABS(DT28)&gt;'[2]NonRes - Report'!$L$10),-'[2]NonRes - Report'!$L$10,IF(AND($B28="4-inch",DT28&gt;'[2]NonRes - Report'!$M$10),'[2]NonRes - Report'!$M$10,IF(AND($B28="4-inch",ABS(DT28)&gt;'[2]NonRes - Report'!$M$10),-'[2]NonRes - Report'!$M$10,IF(AND($B28="6-inch",DT28&gt;'[2]NonRes - Report'!$N$10),'[2]NonRes - Report'!$N$10,IF(AND($B28="6-inch",ABS(DT28)&gt;'[2]NonRes - Report'!$N$10),-'[2]NonRes - Report'!$N$10,IF(DT28&lt;0,-DT28,DT28)))))))))))))))</f>
        <v>900</v>
      </c>
      <c r="AO28" s="39">
        <f>IF(AND($B28="3/4-inch",DU28&gt;'[2]NonRes - Report'!$G$10),'[2]NonRes - Report'!$G$10,IF(AND($B28="3/4-inch",ABS(DU28)&gt;'[2]NonRes - Report'!$G$10),-'[2]NonRes - Report'!$G$10,IF(AND($B28="1-inch",DU28&gt;'[2]NonRes - Report'!$I$10),'[2]NonRes - Report'!$I$10,IF(AND($B28="1-inch",ABS(DU28)&gt;'[2]NonRes - Report'!$I$10),-'[2]NonRes - Report'!$I$10,IF(AND($B28="1 1/2-inch",DU28&gt;'[2]NonRes - Report'!$J$10),'[2]NonRes - Report'!$J$10,IF(AND($B28="1 1/2-inch",ABS(DU28)&gt;'[2]NonRes - Report'!$J$10),-'[2]NonRes - Report'!$J$10,IF(AND($B28="2-inch",DU28&gt;'[2]NonRes - Report'!$K$10),'[2]NonRes - Report'!$K$10,IF(AND($B28="2-inch",ABS(DU28)&gt;'[2]NonRes - Report'!$K$10),-'[2]NonRes - Report'!$K$10,IF(AND($B28="3-inch",DU28&gt;'[2]NonRes - Report'!$L$10),'[2]NonRes - Report'!$L$10,IF(AND($B28="3-inch",ABS(DU28)&gt;'[2]NonRes - Report'!$L$10),-'[2]NonRes - Report'!$L$10,IF(AND($B28="4-inch",DU28&gt;'[2]NonRes - Report'!$M$10),'[2]NonRes - Report'!$M$10,IF(AND($B28="4-inch",ABS(DU28)&gt;'[2]NonRes - Report'!$M$10),-'[2]NonRes - Report'!$M$10,IF(AND($B28="6-inch",DU28&gt;'[2]NonRes - Report'!$N$10),'[2]NonRes - Report'!$N$10,IF(AND($B28="6-inch",ABS(DU28)&gt;'[2]NonRes - Report'!$N$10),-'[2]NonRes - Report'!$N$10,IF(DU28&lt;0,-DU28,DU28)))))))))))))))</f>
        <v>1600</v>
      </c>
      <c r="AP28" s="40">
        <f>IF(AND($B28="3/4-inch",DJ28&gt;'[2]NonRes - Report'!$G$10),('[2]NonRes - Report'!$G$10/'[2]NonRes - Report'!$I$22*'[2]NonRes - Report'!$E$10),IF(AND($B28="1-inch",DJ28&gt;'[2]NonRes - Report'!$I$10),('[2]NonRes - Report'!$I$10/'[2]NonRes - Report'!$I$22*'[2]NonRes - Report'!$E$10),IF(AND($B28="1 1/2-inch",DJ28&gt;'[2]NonRes - Report'!$J$10),('[2]NonRes - Report'!$J$10/'[2]NonRes - Report'!$I$22*'[2]NonRes - Report'!$E$10),IF(AND($B28="2-inch",DJ28&gt;'[2]NonRes - Report'!$K$10),('[2]NonRes - Report'!$K$10/'[2]NonRes - Report'!$I$22*'[2]NonRes - Report'!$E$10),IF(AND($B28="3-inch",DJ28&gt;'[2]NonRes - Report'!$L$10),('[2]NonRes - Report'!$L$10/'[2]NonRes - Report'!$I$22*'[2]NonRes - Report'!$E$10),IF(AND($B28="4-inch",DJ28&gt;'[2]NonRes - Report'!$M$10),('[2]NonRes - Report'!$M$10/'[2]NonRes - Report'!$I$22*'[2]NonRes - Report'!$E$10),IF(AND($B28="6-inch",DJ28&gt;'[2]NonRes - Report'!$N$10),('[2]NonRes - Report'!$N$10/'[2]NonRes - Report'!$I$22*'[2]NonRes - Report'!$E$10),AD28/'[2]NonRes - Report'!$I$22*'[2]NonRes - Report'!$E$10)))))))</f>
        <v>11.049999999999999</v>
      </c>
      <c r="AQ28" s="40">
        <f>IF(AND($B28="3/4-inch",DK28&gt;'[2]NonRes - Report'!$G$10),('[2]NonRes - Report'!$G$10/'[2]NonRes - Report'!$I$22*'[2]NonRes - Report'!$E$10),IF(AND($B28="1-inch",DK28&gt;'[2]NonRes - Report'!$I$10),('[2]NonRes - Report'!$I$10/'[2]NonRes - Report'!$I$22*'[2]NonRes - Report'!$E$10),IF(AND($B28="1 1/2-inch",DK28&gt;'[2]NonRes - Report'!$J$10),('[2]NonRes - Report'!$J$10/'[2]NonRes - Report'!$I$22*'[2]NonRes - Report'!$E$10),IF(AND($B28="2-inch",DK28&gt;'[2]NonRes - Report'!$K$10),('[2]NonRes - Report'!$K$10/'[2]NonRes - Report'!$I$22*'[2]NonRes - Report'!$E$10),IF(AND($B28="3-inch",DK28&gt;'[2]NonRes - Report'!$L$10),('[2]NonRes - Report'!$L$10/'[2]NonRes - Report'!$I$22*'[2]NonRes - Report'!$E$10),IF(AND($B28="4-inch",DK28&gt;'[2]NonRes - Report'!$M$10),('[2]NonRes - Report'!$M$10/'[2]NonRes - Report'!$I$22*'[2]NonRes - Report'!$E$10),IF(AND($B28="6-inch",DK28&gt;'[2]NonRes - Report'!$N$10),('[2]NonRes - Report'!$N$10/'[2]NonRes - Report'!$I$22*'[2]NonRes - Report'!$E$10),AE28/'[2]NonRes - Report'!$I$22*'[2]NonRes - Report'!$E$10)))))))</f>
        <v>9.35</v>
      </c>
      <c r="AR28" s="40">
        <f>IF(AND($B28="3/4-inch",DL28&gt;'[2]NonRes - Report'!$G$10),('[2]NonRes - Report'!$G$10/'[2]NonRes - Report'!$I$22*'[2]NonRes - Report'!$E$10),IF(AND($B28="1-inch",DL28&gt;'[2]NonRes - Report'!$I$10),('[2]NonRes - Report'!$I$10/'[2]NonRes - Report'!$I$22*'[2]NonRes - Report'!$E$10),IF(AND($B28="1 1/2-inch",DL28&gt;'[2]NonRes - Report'!$J$10),('[2]NonRes - Report'!$J$10/'[2]NonRes - Report'!$I$22*'[2]NonRes - Report'!$E$10),IF(AND($B28="2-inch",DL28&gt;'[2]NonRes - Report'!$K$10),('[2]NonRes - Report'!$K$10/'[2]NonRes - Report'!$I$22*'[2]NonRes - Report'!$E$10),IF(AND($B28="3-inch",DL28&gt;'[2]NonRes - Report'!$L$10),('[2]NonRes - Report'!$L$10/'[2]NonRes - Report'!$I$22*'[2]NonRes - Report'!$E$10),IF(AND($B28="4-inch",DL28&gt;'[2]NonRes - Report'!$M$10),('[2]NonRes - Report'!$M$10/'[2]NonRes - Report'!$I$22*'[2]NonRes - Report'!$E$10),IF(AND($B28="6-inch",DL28&gt;'[2]NonRes - Report'!$N$10),('[2]NonRes - Report'!$N$10/'[2]NonRes - Report'!$I$22*'[2]NonRes - Report'!$E$10),AF28/'[2]NonRes - Report'!$I$22*'[2]NonRes - Report'!$E$10)))))))</f>
        <v>12.75</v>
      </c>
      <c r="AS28" s="40">
        <f>IF(AND($B28="3/4-inch",DM28&gt;'[2]NonRes - Report'!$G$10),('[2]NonRes - Report'!$G$10/'[2]NonRes - Report'!$I$22*'[2]NonRes - Report'!$E$10),IF(AND($B28="1-inch",DM28&gt;'[2]NonRes - Report'!$I$10),('[2]NonRes - Report'!$I$10/'[2]NonRes - Report'!$I$22*'[2]NonRes - Report'!$E$10),IF(AND($B28="1 1/2-inch",DM28&gt;'[2]NonRes - Report'!$J$10),('[2]NonRes - Report'!$J$10/'[2]NonRes - Report'!$I$22*'[2]NonRes - Report'!$E$10),IF(AND($B28="2-inch",DM28&gt;'[2]NonRes - Report'!$K$10),('[2]NonRes - Report'!$K$10/'[2]NonRes - Report'!$I$22*'[2]NonRes - Report'!$E$10),IF(AND($B28="3-inch",DM28&gt;'[2]NonRes - Report'!$L$10),('[2]NonRes - Report'!$L$10/'[2]NonRes - Report'!$I$22*'[2]NonRes - Report'!$E$10),IF(AND($B28="4-inch",DM28&gt;'[2]NonRes - Report'!$M$10),('[2]NonRes - Report'!$M$10/'[2]NonRes - Report'!$I$22*'[2]NonRes - Report'!$E$10),IF(AND($B28="6-inch",DM28&gt;'[2]NonRes - Report'!$N$10),('[2]NonRes - Report'!$N$10/'[2]NonRes - Report'!$I$22*'[2]NonRes - Report'!$E$10),AG28/'[2]NonRes - Report'!$I$22*'[2]NonRes - Report'!$E$10)))))))</f>
        <v>9.35</v>
      </c>
      <c r="AT28" s="40">
        <f>IF(AND($B28="3/4-inch",DN28&gt;'[2]NonRes - Report'!$G$10),('[2]NonRes - Report'!$G$10/'[2]NonRes - Report'!$I$22*'[2]NonRes - Report'!$E$10),IF(AND($B28="1-inch",DN28&gt;'[2]NonRes - Report'!$I$10),('[2]NonRes - Report'!$I$10/'[2]NonRes - Report'!$I$22*'[2]NonRes - Report'!$E$10),IF(AND($B28="1 1/2-inch",DN28&gt;'[2]NonRes - Report'!$J$10),('[2]NonRes - Report'!$J$10/'[2]NonRes - Report'!$I$22*'[2]NonRes - Report'!$E$10),IF(AND($B28="2-inch",DN28&gt;'[2]NonRes - Report'!$K$10),('[2]NonRes - Report'!$K$10/'[2]NonRes - Report'!$I$22*'[2]NonRes - Report'!$E$10),IF(AND($B28="3-inch",DN28&gt;'[2]NonRes - Report'!$L$10),('[2]NonRes - Report'!$L$10/'[2]NonRes - Report'!$I$22*'[2]NonRes - Report'!$E$10),IF(AND($B28="4-inch",DN28&gt;'[2]NonRes - Report'!$M$10),('[2]NonRes - Report'!$M$10/'[2]NonRes - Report'!$I$22*'[2]NonRes - Report'!$E$10),IF(AND($B28="6-inch",DN28&gt;'[2]NonRes - Report'!$N$10),('[2]NonRes - Report'!$N$10/'[2]NonRes - Report'!$I$22*'[2]NonRes - Report'!$E$10),AH28/'[2]NonRes - Report'!$I$22*'[2]NonRes - Report'!$E$10)))))))</f>
        <v>17.849999999999998</v>
      </c>
      <c r="AU28" s="40">
        <f>IF(AND($B28="3/4-inch",DO28&gt;'[2]NonRes - Report'!$G$10),('[2]NonRes - Report'!$G$10/'[2]NonRes - Report'!$I$22*'[2]NonRes - Report'!$E$10),IF(AND($B28="1-inch",DO28&gt;'[2]NonRes - Report'!$I$10),('[2]NonRes - Report'!$I$10/'[2]NonRes - Report'!$I$22*'[2]NonRes - Report'!$E$10),IF(AND($B28="1 1/2-inch",DO28&gt;'[2]NonRes - Report'!$J$10),('[2]NonRes - Report'!$J$10/'[2]NonRes - Report'!$I$22*'[2]NonRes - Report'!$E$10),IF(AND($B28="2-inch",DO28&gt;'[2]NonRes - Report'!$K$10),('[2]NonRes - Report'!$K$10/'[2]NonRes - Report'!$I$22*'[2]NonRes - Report'!$E$10),IF(AND($B28="3-inch",DO28&gt;'[2]NonRes - Report'!$L$10),('[2]NonRes - Report'!$L$10/'[2]NonRes - Report'!$I$22*'[2]NonRes - Report'!$E$10),IF(AND($B28="4-inch",DO28&gt;'[2]NonRes - Report'!$M$10),('[2]NonRes - Report'!$M$10/'[2]NonRes - Report'!$I$22*'[2]NonRes - Report'!$E$10),IF(AND($B28="6-inch",DO28&gt;'[2]NonRes - Report'!$N$10),('[2]NonRes - Report'!$N$10/'[2]NonRes - Report'!$I$22*'[2]NonRes - Report'!$E$10),AI28/'[2]NonRes - Report'!$I$22*'[2]NonRes - Report'!$E$10)))))))</f>
        <v>34</v>
      </c>
      <c r="AV28" s="40">
        <f>IF(AND($B28="3/4-inch",DP28&gt;'[2]NonRes - Report'!$G$10),('[2]NonRes - Report'!$G$10/'[2]NonRes - Report'!$I$22*'[2]NonRes - Report'!$E$10),IF(AND($B28="1-inch",DP28&gt;'[2]NonRes - Report'!$I$10),('[2]NonRes - Report'!$I$10/'[2]NonRes - Report'!$I$22*'[2]NonRes - Report'!$E$10),IF(AND($B28="1 1/2-inch",DP28&gt;'[2]NonRes - Report'!$J$10),('[2]NonRes - Report'!$J$10/'[2]NonRes - Report'!$I$22*'[2]NonRes - Report'!$E$10),IF(AND($B28="2-inch",DP28&gt;'[2]NonRes - Report'!$K$10),('[2]NonRes - Report'!$K$10/'[2]NonRes - Report'!$I$22*'[2]NonRes - Report'!$E$10),IF(AND($B28="3-inch",DP28&gt;'[2]NonRes - Report'!$L$10),('[2]NonRes - Report'!$L$10/'[2]NonRes - Report'!$I$22*'[2]NonRes - Report'!$E$10),IF(AND($B28="4-inch",DP28&gt;'[2]NonRes - Report'!$M$10),('[2]NonRes - Report'!$M$10/'[2]NonRes - Report'!$I$22*'[2]NonRes - Report'!$E$10),IF(AND($B28="6-inch",DP28&gt;'[2]NonRes - Report'!$N$10),('[2]NonRes - Report'!$N$10/'[2]NonRes - Report'!$I$22*'[2]NonRes - Report'!$E$10),AJ28/'[2]NonRes - Report'!$I$22*'[2]NonRes - Report'!$E$10)))))))</f>
        <v>31.45</v>
      </c>
      <c r="AW28" s="40">
        <f>IF(AND($B28="3/4-inch",DQ28&gt;'[2]NonRes - Report'!$G$10),('[2]NonRes - Report'!$G$10/'[2]NonRes - Report'!$I$22*'[2]NonRes - Report'!$E$10),IF(AND($B28="1-inch",DQ28&gt;'[2]NonRes - Report'!$I$10),('[2]NonRes - Report'!$I$10/'[2]NonRes - Report'!$I$22*'[2]NonRes - Report'!$E$10),IF(AND($B28="1 1/2-inch",DQ28&gt;'[2]NonRes - Report'!$J$10),('[2]NonRes - Report'!$J$10/'[2]NonRes - Report'!$I$22*'[2]NonRes - Report'!$E$10),IF(AND($B28="2-inch",DQ28&gt;'[2]NonRes - Report'!$K$10),('[2]NonRes - Report'!$K$10/'[2]NonRes - Report'!$I$22*'[2]NonRes - Report'!$E$10),IF(AND($B28="3-inch",DQ28&gt;'[2]NonRes - Report'!$L$10),('[2]NonRes - Report'!$L$10/'[2]NonRes - Report'!$I$22*'[2]NonRes - Report'!$E$10),IF(AND($B28="4-inch",DQ28&gt;'[2]NonRes - Report'!$M$10),('[2]NonRes - Report'!$M$10/'[2]NonRes - Report'!$I$22*'[2]NonRes - Report'!$E$10),IF(AND($B28="6-inch",DQ28&gt;'[2]NonRes - Report'!$N$10),('[2]NonRes - Report'!$N$10/'[2]NonRes - Report'!$I$22*'[2]NonRes - Report'!$E$10),AK28/'[2]NonRes - Report'!$I$22*'[2]NonRes - Report'!$E$10)))))))</f>
        <v>36.549999999999997</v>
      </c>
      <c r="AX28" s="40">
        <f>IF(AND($B28="3/4-inch",DR28&gt;'[2]NonRes - Report'!$G$10),('[2]NonRes - Report'!$G$10/'[2]NonRes - Report'!$I$22*'[2]NonRes - Report'!$E$10),IF(AND($B28="1-inch",DR28&gt;'[2]NonRes - Report'!$I$10),('[2]NonRes - Report'!$I$10/'[2]NonRes - Report'!$I$22*'[2]NonRes - Report'!$E$10),IF(AND($B28="1 1/2-inch",DR28&gt;'[2]NonRes - Report'!$J$10),('[2]NonRes - Report'!$J$10/'[2]NonRes - Report'!$I$22*'[2]NonRes - Report'!$E$10),IF(AND($B28="2-inch",DR28&gt;'[2]NonRes - Report'!$K$10),('[2]NonRes - Report'!$K$10/'[2]NonRes - Report'!$I$22*'[2]NonRes - Report'!$E$10),IF(AND($B28="3-inch",DR28&gt;'[2]NonRes - Report'!$L$10),('[2]NonRes - Report'!$L$10/'[2]NonRes - Report'!$I$22*'[2]NonRes - Report'!$E$10),IF(AND($B28="4-inch",DR28&gt;'[2]NonRes - Report'!$M$10),('[2]NonRes - Report'!$M$10/'[2]NonRes - Report'!$I$22*'[2]NonRes - Report'!$E$10),IF(AND($B28="6-inch",DR28&gt;'[2]NonRes - Report'!$N$10),('[2]NonRes - Report'!$N$10/'[2]NonRes - Report'!$I$22*'[2]NonRes - Report'!$E$10),AL28/'[2]NonRes - Report'!$I$22*'[2]NonRes - Report'!$E$10)))))))</f>
        <v>32.299999999999997</v>
      </c>
      <c r="AY28" s="40">
        <f>IF(AND($B28="3/4-inch",DS28&gt;'[2]NonRes - Report'!$G$10),('[2]NonRes - Report'!$G$10/'[2]NonRes - Report'!$I$22*'[2]NonRes - Report'!$E$10),IF(AND($B28="1-inch",DS28&gt;'[2]NonRes - Report'!$I$10),('[2]NonRes - Report'!$I$10/'[2]NonRes - Report'!$I$22*'[2]NonRes - Report'!$E$10),IF(AND($B28="1 1/2-inch",DS28&gt;'[2]NonRes - Report'!$J$10),('[2]NonRes - Report'!$J$10/'[2]NonRes - Report'!$I$22*'[2]NonRes - Report'!$E$10),IF(AND($B28="2-inch",DS28&gt;'[2]NonRes - Report'!$K$10),('[2]NonRes - Report'!$K$10/'[2]NonRes - Report'!$I$22*'[2]NonRes - Report'!$E$10),IF(AND($B28="3-inch",DS28&gt;'[2]NonRes - Report'!$L$10),('[2]NonRes - Report'!$L$10/'[2]NonRes - Report'!$I$22*'[2]NonRes - Report'!$E$10),IF(AND($B28="4-inch",DS28&gt;'[2]NonRes - Report'!$M$10),('[2]NonRes - Report'!$M$10/'[2]NonRes - Report'!$I$22*'[2]NonRes - Report'!$E$10),IF(AND($B28="6-inch",DS28&gt;'[2]NonRes - Report'!$N$10),('[2]NonRes - Report'!$N$10/'[2]NonRes - Report'!$I$22*'[2]NonRes - Report'!$E$10),AM28/'[2]NonRes - Report'!$I$22*'[2]NonRes - Report'!$E$10)))))))</f>
        <v>25.5</v>
      </c>
      <c r="AZ28" s="40">
        <f>IF(AND($B28="3/4-inch",DT28&gt;'[2]NonRes - Report'!$G$10),('[2]NonRes - Report'!$G$10/'[2]NonRes - Report'!$I$22*'[2]NonRes - Report'!$E$10),IF(AND($B28="1-inch",DT28&gt;'[2]NonRes - Report'!$I$10),('[2]NonRes - Report'!$I$10/'[2]NonRes - Report'!$I$22*'[2]NonRes - Report'!$E$10),IF(AND($B28="1 1/2-inch",DT28&gt;'[2]NonRes - Report'!$J$10),('[2]NonRes - Report'!$J$10/'[2]NonRes - Report'!$I$22*'[2]NonRes - Report'!$E$10),IF(AND($B28="2-inch",DT28&gt;'[2]NonRes - Report'!$K$10),('[2]NonRes - Report'!$K$10/'[2]NonRes - Report'!$I$22*'[2]NonRes - Report'!$E$10),IF(AND($B28="3-inch",DT28&gt;'[2]NonRes - Report'!$L$10),('[2]NonRes - Report'!$L$10/'[2]NonRes - Report'!$I$22*'[2]NonRes - Report'!$E$10),IF(AND($B28="4-inch",DT28&gt;'[2]NonRes - Report'!$M$10),('[2]NonRes - Report'!$M$10/'[2]NonRes - Report'!$I$22*'[2]NonRes - Report'!$E$10),IF(AND($B28="6-inch",DT28&gt;'[2]NonRes - Report'!$N$10),('[2]NonRes - Report'!$N$10/'[2]NonRes - Report'!$I$22*'[2]NonRes - Report'!$E$10),AN28/'[2]NonRes - Report'!$I$22*'[2]NonRes - Report'!$E$10)))))))</f>
        <v>7.6499999999999995</v>
      </c>
      <c r="BA28" s="41">
        <f>IF(AND($B28="3/4-inch",DU28&gt;'[2]NonRes - Report'!$G$10),('[2]NonRes - Report'!$G$10/'[2]NonRes - Report'!$I$22*'[2]NonRes - Report'!$E$10),IF(AND($B28="1-inch",DU28&gt;'[2]NonRes - Report'!$I$10),('[2]NonRes - Report'!$I$10/'[2]NonRes - Report'!$I$22*'[2]NonRes - Report'!$E$10),IF(AND($B28="1 1/2-inch",DU28&gt;'[2]NonRes - Report'!$J$10),('[2]NonRes - Report'!$J$10/'[2]NonRes - Report'!$I$22*'[2]NonRes - Report'!$E$10),IF(AND($B28="2-inch",DU28&gt;'[2]NonRes - Report'!$K$10),('[2]NonRes - Report'!$K$10/'[2]NonRes - Report'!$I$22*'[2]NonRes - Report'!$E$10),IF(AND($B28="3-inch",DU28&gt;'[2]NonRes - Report'!$L$10),('[2]NonRes - Report'!$L$10/'[2]NonRes - Report'!$I$22*'[2]NonRes - Report'!$E$10),IF(AND($B28="4-inch",DU28&gt;'[2]NonRes - Report'!$M$10),('[2]NonRes - Report'!$M$10/'[2]NonRes - Report'!$I$22*'[2]NonRes - Report'!$E$10),IF(AND($B28="6-inch",DU28&gt;'[2]NonRes - Report'!$N$10),('[2]NonRes - Report'!$N$10/'[2]NonRes - Report'!$I$22*'[2]NonRes - Report'!$E$10),AO28/'[2]NonRes - Report'!$I$22*'[2]NonRes - Report'!$E$10)))))))</f>
        <v>13.6</v>
      </c>
      <c r="BB28" s="38">
        <f>IF(AND($B28="3/4-inch",DJ28&gt;'[2]NonRes - Report'!$G$12),('[2]NonRes - Report'!$G$12-'[2]NonRes - Report'!$G$10),IF(AND($B28="3/4-inch",ABS(DJ28)&gt;'[2]NonRes - Report'!$G$12),-('[2]NonRes - Report'!$G$12-'[2]NonRes - Report'!$G$10),IF(AND($B28="1-inch",DJ28&gt;'[2]NonRes - Report'!$I$12),('[2]NonRes - Report'!$I$12-'[2]NonRes - Report'!$I$10),IF(AND($B28="1-inch",ABS(DJ28)&gt;'[2]NonRes - Report'!$I$12),-('[2]NonRes - Report'!$I$12-'[2]NonRes - Report'!$I$10),IF(AND($B28="1 1/2-inch",DJ28&gt;'[2]NonRes - Report'!$J$12),('[2]NonRes - Report'!$J$12-'[2]NonRes - Report'!$J$10),IF(AND($B28="1 1/2-inch",ABS(DJ28)&gt;'[2]NonRes - Report'!$J$12),-('[2]NonRes - Report'!$J$12-'[2]NonRes - Report'!$J$10),IF(AND($B28="2-inch",DJ28&gt;'[2]NonRes - Report'!$K$12),('[2]NonRes - Report'!$K$12-'[2]NonRes - Report'!$K$10),IF(AND($B28="2-inch",ABS(DJ28)&gt;'[2]NonRes - Report'!$K$12),-('[2]NonRes - Report'!$K$12-'[2]NonRes - Report'!$K$10),IF(AND($B28="3-inch",DJ28&gt;'[2]NonRes - Report'!$L$12),('[2]NonRes - Report'!$L$12-'[2]NonRes - Report'!$L$10),IF(AND($B28="3-inch",ABS(DJ28)&gt;'[2]NonRes - Report'!$L$12),-('[2]NonRes - Report'!$L$12-'[2]NonRes - Report'!$L$10),IF(AND($B28="4-inch",DJ28&gt;'[2]NonRes - Report'!$M$12),('[2]NonRes - Report'!$M$12-'[2]NonRes - Report'!$M$10),IF(AND($B28="4-inch",ABS(DJ28)&gt;'[2]NonRes - Report'!$M$12),-('[2]NonRes - Report'!$M$12-'[2]NonRes - Report'!$M$10),IF(AND($B28="6-inch",DJ28&gt;'[2]NonRes - Report'!$N$12),('[2]NonRes - Report'!$N$12-'[2]NonRes - Report'!$N$10),IF(AND($B28="6-inch",ABS(DJ28)&gt;'[2]NonRes - Report'!$N$12),-('[2]NonRes - Report'!$N$12-'[2]NonRes - Report'!$N$10),IF(DJ28&lt;0,(+DJ28+AD28),(+DJ28-AD28))))))))))))))))</f>
        <v>0</v>
      </c>
      <c r="BC28" s="38">
        <f>IF(AND($B28="3/4-inch",DK28&gt;'[2]NonRes - Report'!$G$12),('[2]NonRes - Report'!$G$12-'[2]NonRes - Report'!$G$10),IF(AND($B28="3/4-inch",ABS(DK28)&gt;'[2]NonRes - Report'!$G$12),-('[2]NonRes - Report'!$G$12-'[2]NonRes - Report'!$G$10),IF(AND($B28="1-inch",DK28&gt;'[2]NonRes - Report'!$I$12),('[2]NonRes - Report'!$I$12-'[2]NonRes - Report'!$I$10),IF(AND($B28="1-inch",ABS(DK28)&gt;'[2]NonRes - Report'!$I$12),-('[2]NonRes - Report'!$I$12-'[2]NonRes - Report'!$I$10),IF(AND($B28="1 1/2-inch",DK28&gt;'[2]NonRes - Report'!$J$12),('[2]NonRes - Report'!$J$12-'[2]NonRes - Report'!$J$10),IF(AND($B28="1 1/2-inch",ABS(DK28)&gt;'[2]NonRes - Report'!$J$12),-('[2]NonRes - Report'!$J$12-'[2]NonRes - Report'!$J$10),IF(AND($B28="2-inch",DK28&gt;'[2]NonRes - Report'!$K$12),('[2]NonRes - Report'!$K$12-'[2]NonRes - Report'!$K$10),IF(AND($B28="2-inch",ABS(DK28)&gt;'[2]NonRes - Report'!$K$12),-('[2]NonRes - Report'!$K$12-'[2]NonRes - Report'!$K$10),IF(AND($B28="3-inch",DK28&gt;'[2]NonRes - Report'!$L$12),('[2]NonRes - Report'!$L$12-'[2]NonRes - Report'!$L$10),IF(AND($B28="3-inch",ABS(DK28)&gt;'[2]NonRes - Report'!$L$12),-('[2]NonRes - Report'!$L$12-'[2]NonRes - Report'!$L$10),IF(AND($B28="4-inch",DK28&gt;'[2]NonRes - Report'!$M$12),('[2]NonRes - Report'!$M$12-'[2]NonRes - Report'!$M$10),IF(AND($B28="4-inch",ABS(DK28)&gt;'[2]NonRes - Report'!$M$12),-('[2]NonRes - Report'!$M$12-'[2]NonRes - Report'!$M$10),IF(AND($B28="6-inch",DK28&gt;'[2]NonRes - Report'!$N$12),('[2]NonRes - Report'!$N$12-'[2]NonRes - Report'!$N$10),IF(AND($B28="6-inch",ABS(DK28)&gt;'[2]NonRes - Report'!$N$12),-('[2]NonRes - Report'!$N$12-'[2]NonRes - Report'!$N$10),IF(DK28&lt;0,(+DK28+AE28),(+DK28-AE28))))))))))))))))</f>
        <v>0</v>
      </c>
      <c r="BD28" s="38">
        <f>IF(AND($B28="3/4-inch",DL28&gt;'[2]NonRes - Report'!$G$12),('[2]NonRes - Report'!$G$12-'[2]NonRes - Report'!$G$10),IF(AND($B28="3/4-inch",ABS(DL28)&gt;'[2]NonRes - Report'!$G$12),-('[2]NonRes - Report'!$G$12-'[2]NonRes - Report'!$G$10),IF(AND($B28="1-inch",DL28&gt;'[2]NonRes - Report'!$I$12),('[2]NonRes - Report'!$I$12-'[2]NonRes - Report'!$I$10),IF(AND($B28="1-inch",ABS(DL28)&gt;'[2]NonRes - Report'!$I$12),-('[2]NonRes - Report'!$I$12-'[2]NonRes - Report'!$I$10),IF(AND($B28="1 1/2-inch",DL28&gt;'[2]NonRes - Report'!$J$12),('[2]NonRes - Report'!$J$12-'[2]NonRes - Report'!$J$10),IF(AND($B28="1 1/2-inch",ABS(DL28)&gt;'[2]NonRes - Report'!$J$12),-('[2]NonRes - Report'!$J$12-'[2]NonRes - Report'!$J$10),IF(AND($B28="2-inch",DL28&gt;'[2]NonRes - Report'!$K$12),('[2]NonRes - Report'!$K$12-'[2]NonRes - Report'!$K$10),IF(AND($B28="2-inch",ABS(DL28)&gt;'[2]NonRes - Report'!$K$12),-('[2]NonRes - Report'!$K$12-'[2]NonRes - Report'!$K$10),IF(AND($B28="3-inch",DL28&gt;'[2]NonRes - Report'!$L$12),('[2]NonRes - Report'!$L$12-'[2]NonRes - Report'!$L$10),IF(AND($B28="3-inch",ABS(DL28)&gt;'[2]NonRes - Report'!$L$12),-('[2]NonRes - Report'!$L$12-'[2]NonRes - Report'!$L$10),IF(AND($B28="4-inch",DL28&gt;'[2]NonRes - Report'!$M$12),('[2]NonRes - Report'!$M$12-'[2]NonRes - Report'!$M$10),IF(AND($B28="4-inch",ABS(DL28)&gt;'[2]NonRes - Report'!$M$12),-('[2]NonRes - Report'!$M$12-'[2]NonRes - Report'!$M$10),IF(AND($B28="6-inch",DL28&gt;'[2]NonRes - Report'!$N$12),('[2]NonRes - Report'!$N$12-'[2]NonRes - Report'!$N$10),IF(AND($B28="6-inch",ABS(DL28)&gt;'[2]NonRes - Report'!$N$12),-('[2]NonRes - Report'!$N$12-'[2]NonRes - Report'!$N$10),IF(DL28&lt;0,(+DL28+AF28),(+DL28-AF28))))))))))))))))</f>
        <v>0</v>
      </c>
      <c r="BE28" s="38">
        <f>IF(AND($B28="3/4-inch",DM28&gt;'[2]NonRes - Report'!$G$12),('[2]NonRes - Report'!$G$12-'[2]NonRes - Report'!$G$10),IF(AND($B28="3/4-inch",ABS(DM28)&gt;'[2]NonRes - Report'!$G$12),-('[2]NonRes - Report'!$G$12-'[2]NonRes - Report'!$G$10),IF(AND($B28="1-inch",DM28&gt;'[2]NonRes - Report'!$I$12),('[2]NonRes - Report'!$I$12-'[2]NonRes - Report'!$I$10),IF(AND($B28="1-inch",ABS(DM28)&gt;'[2]NonRes - Report'!$I$12),-('[2]NonRes - Report'!$I$12-'[2]NonRes - Report'!$I$10),IF(AND($B28="1 1/2-inch",DM28&gt;'[2]NonRes - Report'!$J$12),('[2]NonRes - Report'!$J$12-'[2]NonRes - Report'!$J$10),IF(AND($B28="1 1/2-inch",ABS(DM28)&gt;'[2]NonRes - Report'!$J$12),-('[2]NonRes - Report'!$J$12-'[2]NonRes - Report'!$J$10),IF(AND($B28="2-inch",DM28&gt;'[2]NonRes - Report'!$K$12),('[2]NonRes - Report'!$K$12-'[2]NonRes - Report'!$K$10),IF(AND($B28="2-inch",ABS(DM28)&gt;'[2]NonRes - Report'!$K$12),-('[2]NonRes - Report'!$K$12-'[2]NonRes - Report'!$K$10),IF(AND($B28="3-inch",DM28&gt;'[2]NonRes - Report'!$L$12),('[2]NonRes - Report'!$L$12-'[2]NonRes - Report'!$L$10),IF(AND($B28="3-inch",ABS(DM28)&gt;'[2]NonRes - Report'!$L$12),-('[2]NonRes - Report'!$L$12-'[2]NonRes - Report'!$L$10),IF(AND($B28="4-inch",DM28&gt;'[2]NonRes - Report'!$M$12),('[2]NonRes - Report'!$M$12-'[2]NonRes - Report'!$M$10),IF(AND($B28="4-inch",ABS(DM28)&gt;'[2]NonRes - Report'!$M$12),-('[2]NonRes - Report'!$M$12-'[2]NonRes - Report'!$M$10),IF(AND($B28="6-inch",DM28&gt;'[2]NonRes - Report'!$N$12),('[2]NonRes - Report'!$N$12-'[2]NonRes - Report'!$N$10),IF(AND($B28="6-inch",ABS(DM28)&gt;'[2]NonRes - Report'!$N$12),-('[2]NonRes - Report'!$N$12-'[2]NonRes - Report'!$N$10),IF(DM28&lt;0,(+DM28+AG28),(+DM28-AG28))))))))))))))))</f>
        <v>0</v>
      </c>
      <c r="BF28" s="38">
        <f>IF(AND($B28="3/4-inch",DN28&gt;'[2]NonRes - Report'!$G$12),('[2]NonRes - Report'!$G$12-'[2]NonRes - Report'!$G$10),IF(AND($B28="3/4-inch",ABS(DN28)&gt;'[2]NonRes - Report'!$G$12),-('[2]NonRes - Report'!$G$12-'[2]NonRes - Report'!$G$10),IF(AND($B28="1-inch",DN28&gt;'[2]NonRes - Report'!$I$12),('[2]NonRes - Report'!$I$12-'[2]NonRes - Report'!$I$10),IF(AND($B28="1-inch",ABS(DN28)&gt;'[2]NonRes - Report'!$I$12),-('[2]NonRes - Report'!$I$12-'[2]NonRes - Report'!$I$10),IF(AND($B28="1 1/2-inch",DN28&gt;'[2]NonRes - Report'!$J$12),('[2]NonRes - Report'!$J$12-'[2]NonRes - Report'!$J$10),IF(AND($B28="1 1/2-inch",ABS(DN28)&gt;'[2]NonRes - Report'!$J$12),-('[2]NonRes - Report'!$J$12-'[2]NonRes - Report'!$J$10),IF(AND($B28="2-inch",DN28&gt;'[2]NonRes - Report'!$K$12),('[2]NonRes - Report'!$K$12-'[2]NonRes - Report'!$K$10),IF(AND($B28="2-inch",ABS(DN28)&gt;'[2]NonRes - Report'!$K$12),-('[2]NonRes - Report'!$K$12-'[2]NonRes - Report'!$K$10),IF(AND($B28="3-inch",DN28&gt;'[2]NonRes - Report'!$L$12),('[2]NonRes - Report'!$L$12-'[2]NonRes - Report'!$L$10),IF(AND($B28="3-inch",ABS(DN28)&gt;'[2]NonRes - Report'!$L$12),-('[2]NonRes - Report'!$L$12-'[2]NonRes - Report'!$L$10),IF(AND($B28="4-inch",DN28&gt;'[2]NonRes - Report'!$M$12),('[2]NonRes - Report'!$M$12-'[2]NonRes - Report'!$M$10),IF(AND($B28="4-inch",ABS(DN28)&gt;'[2]NonRes - Report'!$M$12),-('[2]NonRes - Report'!$M$12-'[2]NonRes - Report'!$M$10),IF(AND($B28="6-inch",DN28&gt;'[2]NonRes - Report'!$N$12),('[2]NonRes - Report'!$N$12-'[2]NonRes - Report'!$N$10),IF(AND($B28="6-inch",ABS(DN28)&gt;'[2]NonRes - Report'!$N$12),-('[2]NonRes - Report'!$N$12-'[2]NonRes - Report'!$N$10),IF(DN28&lt;0,(+DN28+AH28),(+DN28-AH28))))))))))))))))</f>
        <v>0</v>
      </c>
      <c r="BG28" s="38">
        <f>IF(AND($B28="3/4-inch",DO28&gt;'[2]NonRes - Report'!$G$12),('[2]NonRes - Report'!$G$12-'[2]NonRes - Report'!$G$10),IF(AND($B28="3/4-inch",ABS(DO28)&gt;'[2]NonRes - Report'!$G$12),-('[2]NonRes - Report'!$G$12-'[2]NonRes - Report'!$G$10),IF(AND($B28="1-inch",DO28&gt;'[2]NonRes - Report'!$I$12),('[2]NonRes - Report'!$I$12-'[2]NonRes - Report'!$I$10),IF(AND($B28="1-inch",ABS(DO28)&gt;'[2]NonRes - Report'!$I$12),-('[2]NonRes - Report'!$I$12-'[2]NonRes - Report'!$I$10),IF(AND($B28="1 1/2-inch",DO28&gt;'[2]NonRes - Report'!$J$12),('[2]NonRes - Report'!$J$12-'[2]NonRes - Report'!$J$10),IF(AND($B28="1 1/2-inch",ABS(DO28)&gt;'[2]NonRes - Report'!$J$12),-('[2]NonRes - Report'!$J$12-'[2]NonRes - Report'!$J$10),IF(AND($B28="2-inch",DO28&gt;'[2]NonRes - Report'!$K$12),('[2]NonRes - Report'!$K$12-'[2]NonRes - Report'!$K$10),IF(AND($B28="2-inch",ABS(DO28)&gt;'[2]NonRes - Report'!$K$12),-('[2]NonRes - Report'!$K$12-'[2]NonRes - Report'!$K$10),IF(AND($B28="3-inch",DO28&gt;'[2]NonRes - Report'!$L$12),('[2]NonRes - Report'!$L$12-'[2]NonRes - Report'!$L$10),IF(AND($B28="3-inch",ABS(DO28)&gt;'[2]NonRes - Report'!$L$12),-('[2]NonRes - Report'!$L$12-'[2]NonRes - Report'!$L$10),IF(AND($B28="4-inch",DO28&gt;'[2]NonRes - Report'!$M$12),('[2]NonRes - Report'!$M$12-'[2]NonRes - Report'!$M$10),IF(AND($B28="4-inch",ABS(DO28)&gt;'[2]NonRes - Report'!$M$12),-('[2]NonRes - Report'!$M$12-'[2]NonRes - Report'!$M$10),IF(AND($B28="6-inch",DO28&gt;'[2]NonRes - Report'!$N$12),('[2]NonRes - Report'!$N$12-'[2]NonRes - Report'!$N$10),IF(AND($B28="6-inch",ABS(DO28)&gt;'[2]NonRes - Report'!$N$12),-('[2]NonRes - Report'!$N$12-'[2]NonRes - Report'!$N$10),IF(DO28&lt;0,(+DO28+AI28),(+DO28-AI28))))))))))))))))</f>
        <v>0</v>
      </c>
      <c r="BH28" s="38">
        <f>IF(AND($B28="3/4-inch",DP28&gt;'[2]NonRes - Report'!$G$12),('[2]NonRes - Report'!$G$12-'[2]NonRes - Report'!$G$10),IF(AND($B28="3/4-inch",ABS(DP28)&gt;'[2]NonRes - Report'!$G$12),-('[2]NonRes - Report'!$G$12-'[2]NonRes - Report'!$G$10),IF(AND($B28="1-inch",DP28&gt;'[2]NonRes - Report'!$I$12),('[2]NonRes - Report'!$I$12-'[2]NonRes - Report'!$I$10),IF(AND($B28="1-inch",ABS(DP28)&gt;'[2]NonRes - Report'!$I$12),-('[2]NonRes - Report'!$I$12-'[2]NonRes - Report'!$I$10),IF(AND($B28="1 1/2-inch",DP28&gt;'[2]NonRes - Report'!$J$12),('[2]NonRes - Report'!$J$12-'[2]NonRes - Report'!$J$10),IF(AND($B28="1 1/2-inch",ABS(DP28)&gt;'[2]NonRes - Report'!$J$12),-('[2]NonRes - Report'!$J$12-'[2]NonRes - Report'!$J$10),IF(AND($B28="2-inch",DP28&gt;'[2]NonRes - Report'!$K$12),('[2]NonRes - Report'!$K$12-'[2]NonRes - Report'!$K$10),IF(AND($B28="2-inch",ABS(DP28)&gt;'[2]NonRes - Report'!$K$12),-('[2]NonRes - Report'!$K$12-'[2]NonRes - Report'!$K$10),IF(AND($B28="3-inch",DP28&gt;'[2]NonRes - Report'!$L$12),('[2]NonRes - Report'!$L$12-'[2]NonRes - Report'!$L$10),IF(AND($B28="3-inch",ABS(DP28)&gt;'[2]NonRes - Report'!$L$12),-('[2]NonRes - Report'!$L$12-'[2]NonRes - Report'!$L$10),IF(AND($B28="4-inch",DP28&gt;'[2]NonRes - Report'!$M$12),('[2]NonRes - Report'!$M$12-'[2]NonRes - Report'!$M$10),IF(AND($B28="4-inch",ABS(DP28)&gt;'[2]NonRes - Report'!$M$12),-('[2]NonRes - Report'!$M$12-'[2]NonRes - Report'!$M$10),IF(AND($B28="6-inch",DP28&gt;'[2]NonRes - Report'!$N$12),('[2]NonRes - Report'!$N$12-'[2]NonRes - Report'!$N$10),IF(AND($B28="6-inch",ABS(DP28)&gt;'[2]NonRes - Report'!$N$12),-('[2]NonRes - Report'!$N$12-'[2]NonRes - Report'!$N$10),IF(DP28&lt;0,(+DP28+AJ28),(+DP28-AJ28))))))))))))))))</f>
        <v>0</v>
      </c>
      <c r="BI28" s="38">
        <f>IF(AND($B28="3/4-inch",DQ28&gt;'[2]NonRes - Report'!$G$12),('[2]NonRes - Report'!$G$12-'[2]NonRes - Report'!$G$10),IF(AND($B28="3/4-inch",ABS(DQ28)&gt;'[2]NonRes - Report'!$G$12),-('[2]NonRes - Report'!$G$12-'[2]NonRes - Report'!$G$10),IF(AND($B28="1-inch",DQ28&gt;'[2]NonRes - Report'!$I$12),('[2]NonRes - Report'!$I$12-'[2]NonRes - Report'!$I$10),IF(AND($B28="1-inch",ABS(DQ28)&gt;'[2]NonRes - Report'!$I$12),-('[2]NonRes - Report'!$I$12-'[2]NonRes - Report'!$I$10),IF(AND($B28="1 1/2-inch",DQ28&gt;'[2]NonRes - Report'!$J$12),('[2]NonRes - Report'!$J$12-'[2]NonRes - Report'!$J$10),IF(AND($B28="1 1/2-inch",ABS(DQ28)&gt;'[2]NonRes - Report'!$J$12),-('[2]NonRes - Report'!$J$12-'[2]NonRes - Report'!$J$10),IF(AND($B28="2-inch",DQ28&gt;'[2]NonRes - Report'!$K$12),('[2]NonRes - Report'!$K$12-'[2]NonRes - Report'!$K$10),IF(AND($B28="2-inch",ABS(DQ28)&gt;'[2]NonRes - Report'!$K$12),-('[2]NonRes - Report'!$K$12-'[2]NonRes - Report'!$K$10),IF(AND($B28="3-inch",DQ28&gt;'[2]NonRes - Report'!$L$12),('[2]NonRes - Report'!$L$12-'[2]NonRes - Report'!$L$10),IF(AND($B28="3-inch",ABS(DQ28)&gt;'[2]NonRes - Report'!$L$12),-('[2]NonRes - Report'!$L$12-'[2]NonRes - Report'!$L$10),IF(AND($B28="4-inch",DQ28&gt;'[2]NonRes - Report'!$M$12),('[2]NonRes - Report'!$M$12-'[2]NonRes - Report'!$M$10),IF(AND($B28="4-inch",ABS(DQ28)&gt;'[2]NonRes - Report'!$M$12),-('[2]NonRes - Report'!$M$12-'[2]NonRes - Report'!$M$10),IF(AND($B28="6-inch",DQ28&gt;'[2]NonRes - Report'!$N$12),('[2]NonRes - Report'!$N$12-'[2]NonRes - Report'!$N$10),IF(AND($B28="6-inch",ABS(DQ28)&gt;'[2]NonRes - Report'!$N$12),-('[2]NonRes - Report'!$N$12-'[2]NonRes - Report'!$N$10),IF(DQ28&lt;0,(+DQ28+AK28),(+DQ28-AK28))))))))))))))))</f>
        <v>0</v>
      </c>
      <c r="BJ28" s="38">
        <f>IF(AND($B28="3/4-inch",DR28&gt;'[2]NonRes - Report'!$G$12),('[2]NonRes - Report'!$G$12-'[2]NonRes - Report'!$G$10),IF(AND($B28="3/4-inch",ABS(DR28)&gt;'[2]NonRes - Report'!$G$12),-('[2]NonRes - Report'!$G$12-'[2]NonRes - Report'!$G$10),IF(AND($B28="1-inch",DR28&gt;'[2]NonRes - Report'!$I$12),('[2]NonRes - Report'!$I$12-'[2]NonRes - Report'!$I$10),IF(AND($B28="1-inch",ABS(DR28)&gt;'[2]NonRes - Report'!$I$12),-('[2]NonRes - Report'!$I$12-'[2]NonRes - Report'!$I$10),IF(AND($B28="1 1/2-inch",DR28&gt;'[2]NonRes - Report'!$J$12),('[2]NonRes - Report'!$J$12-'[2]NonRes - Report'!$J$10),IF(AND($B28="1 1/2-inch",ABS(DR28)&gt;'[2]NonRes - Report'!$J$12),-('[2]NonRes - Report'!$J$12-'[2]NonRes - Report'!$J$10),IF(AND($B28="2-inch",DR28&gt;'[2]NonRes - Report'!$K$12),('[2]NonRes - Report'!$K$12-'[2]NonRes - Report'!$K$10),IF(AND($B28="2-inch",ABS(DR28)&gt;'[2]NonRes - Report'!$K$12),-('[2]NonRes - Report'!$K$12-'[2]NonRes - Report'!$K$10),IF(AND($B28="3-inch",DR28&gt;'[2]NonRes - Report'!$L$12),('[2]NonRes - Report'!$L$12-'[2]NonRes - Report'!$L$10),IF(AND($B28="3-inch",ABS(DR28)&gt;'[2]NonRes - Report'!$L$12),-('[2]NonRes - Report'!$L$12-'[2]NonRes - Report'!$L$10),IF(AND($B28="4-inch",DR28&gt;'[2]NonRes - Report'!$M$12),('[2]NonRes - Report'!$M$12-'[2]NonRes - Report'!$M$10),IF(AND($B28="4-inch",ABS(DR28)&gt;'[2]NonRes - Report'!$M$12),-('[2]NonRes - Report'!$M$12-'[2]NonRes - Report'!$M$10),IF(AND($B28="6-inch",DR28&gt;'[2]NonRes - Report'!$N$12),('[2]NonRes - Report'!$N$12-'[2]NonRes - Report'!$N$10),IF(AND($B28="6-inch",ABS(DR28)&gt;'[2]NonRes - Report'!$N$12),-('[2]NonRes - Report'!$N$12-'[2]NonRes - Report'!$N$10),IF(DR28&lt;0,(+DR28+AL28),(+DR28-AL28))))))))))))))))</f>
        <v>0</v>
      </c>
      <c r="BK28" s="38">
        <f>IF(AND($B28="3/4-inch",DS28&gt;'[2]NonRes - Report'!$G$12),('[2]NonRes - Report'!$G$12-'[2]NonRes - Report'!$G$10),IF(AND($B28="3/4-inch",ABS(DS28)&gt;'[2]NonRes - Report'!$G$12),-('[2]NonRes - Report'!$G$12-'[2]NonRes - Report'!$G$10),IF(AND($B28="1-inch",DS28&gt;'[2]NonRes - Report'!$I$12),('[2]NonRes - Report'!$I$12-'[2]NonRes - Report'!$I$10),IF(AND($B28="1-inch",ABS(DS28)&gt;'[2]NonRes - Report'!$I$12),-('[2]NonRes - Report'!$I$12-'[2]NonRes - Report'!$I$10),IF(AND($B28="1 1/2-inch",DS28&gt;'[2]NonRes - Report'!$J$12),('[2]NonRes - Report'!$J$12-'[2]NonRes - Report'!$J$10),IF(AND($B28="1 1/2-inch",ABS(DS28)&gt;'[2]NonRes - Report'!$J$12),-('[2]NonRes - Report'!$J$12-'[2]NonRes - Report'!$J$10),IF(AND($B28="2-inch",DS28&gt;'[2]NonRes - Report'!$K$12),('[2]NonRes - Report'!$K$12-'[2]NonRes - Report'!$K$10),IF(AND($B28="2-inch",ABS(DS28)&gt;'[2]NonRes - Report'!$K$12),-('[2]NonRes - Report'!$K$12-'[2]NonRes - Report'!$K$10),IF(AND($B28="3-inch",DS28&gt;'[2]NonRes - Report'!$L$12),('[2]NonRes - Report'!$L$12-'[2]NonRes - Report'!$L$10),IF(AND($B28="3-inch",ABS(DS28)&gt;'[2]NonRes - Report'!$L$12),-('[2]NonRes - Report'!$L$12-'[2]NonRes - Report'!$L$10),IF(AND($B28="4-inch",DS28&gt;'[2]NonRes - Report'!$M$12),('[2]NonRes - Report'!$M$12-'[2]NonRes - Report'!$M$10),IF(AND($B28="4-inch",ABS(DS28)&gt;'[2]NonRes - Report'!$M$12),-('[2]NonRes - Report'!$M$12-'[2]NonRes - Report'!$M$10),IF(AND($B28="6-inch",DS28&gt;'[2]NonRes - Report'!$N$12),('[2]NonRes - Report'!$N$12-'[2]NonRes - Report'!$N$10),IF(AND($B28="6-inch",ABS(DS28)&gt;'[2]NonRes - Report'!$N$12),-('[2]NonRes - Report'!$N$12-'[2]NonRes - Report'!$N$10),IF(DS28&lt;0,(+DS28+AM28),(+DS28-AM28))))))))))))))))</f>
        <v>0</v>
      </c>
      <c r="BL28" s="38">
        <f>IF(AND($B28="3/4-inch",DT28&gt;'[2]NonRes - Report'!$G$12),('[2]NonRes - Report'!$G$12-'[2]NonRes - Report'!$G$10),IF(AND($B28="3/4-inch",ABS(DT28)&gt;'[2]NonRes - Report'!$G$12),-('[2]NonRes - Report'!$G$12-'[2]NonRes - Report'!$G$10),IF(AND($B28="1-inch",DT28&gt;'[2]NonRes - Report'!$I$12),('[2]NonRes - Report'!$I$12-'[2]NonRes - Report'!$I$10),IF(AND($B28="1-inch",ABS(DT28)&gt;'[2]NonRes - Report'!$I$12),-('[2]NonRes - Report'!$I$12-'[2]NonRes - Report'!$I$10),IF(AND($B28="1 1/2-inch",DT28&gt;'[2]NonRes - Report'!$J$12),('[2]NonRes - Report'!$J$12-'[2]NonRes - Report'!$J$10),IF(AND($B28="1 1/2-inch",ABS(DT28)&gt;'[2]NonRes - Report'!$J$12),-('[2]NonRes - Report'!$J$12-'[2]NonRes - Report'!$J$10),IF(AND($B28="2-inch",DT28&gt;'[2]NonRes - Report'!$K$12),('[2]NonRes - Report'!$K$12-'[2]NonRes - Report'!$K$10),IF(AND($B28="2-inch",ABS(DT28)&gt;'[2]NonRes - Report'!$K$12),-('[2]NonRes - Report'!$K$12-'[2]NonRes - Report'!$K$10),IF(AND($B28="3-inch",DT28&gt;'[2]NonRes - Report'!$L$12),('[2]NonRes - Report'!$L$12-'[2]NonRes - Report'!$L$10),IF(AND($B28="3-inch",ABS(DT28)&gt;'[2]NonRes - Report'!$L$12),-('[2]NonRes - Report'!$L$12-'[2]NonRes - Report'!$L$10),IF(AND($B28="4-inch",DT28&gt;'[2]NonRes - Report'!$M$12),('[2]NonRes - Report'!$M$12-'[2]NonRes - Report'!$M$10),IF(AND($B28="4-inch",ABS(DT28)&gt;'[2]NonRes - Report'!$M$12),-('[2]NonRes - Report'!$M$12-'[2]NonRes - Report'!$M$10),IF(AND($B28="6-inch",DT28&gt;'[2]NonRes - Report'!$N$12),('[2]NonRes - Report'!$N$12-'[2]NonRes - Report'!$N$10),IF(AND($B28="6-inch",ABS(DT28)&gt;'[2]NonRes - Report'!$N$12),-('[2]NonRes - Report'!$N$12-'[2]NonRes - Report'!$N$10),IF(DT28&lt;0,(+DT28+AN28),(+DT28-AN28))))))))))))))))</f>
        <v>0</v>
      </c>
      <c r="BM28" s="39">
        <f>IF(AND($B28="3/4-inch",DU28&gt;'[2]NonRes - Report'!$G$12),('[2]NonRes - Report'!$G$12-'[2]NonRes - Report'!$G$10),IF(AND($B28="3/4-inch",ABS(DU28)&gt;'[2]NonRes - Report'!$G$12),-('[2]NonRes - Report'!$G$12-'[2]NonRes - Report'!$G$10),IF(AND($B28="1-inch",DU28&gt;'[2]NonRes - Report'!$I$12),('[2]NonRes - Report'!$I$12-'[2]NonRes - Report'!$I$10),IF(AND($B28="1-inch",ABS(DU28)&gt;'[2]NonRes - Report'!$I$12),-('[2]NonRes - Report'!$I$12-'[2]NonRes - Report'!$I$10),IF(AND($B28="1 1/2-inch",DU28&gt;'[2]NonRes - Report'!$J$12),('[2]NonRes - Report'!$J$12-'[2]NonRes - Report'!$J$10),IF(AND($B28="1 1/2-inch",ABS(DU28)&gt;'[2]NonRes - Report'!$J$12),-('[2]NonRes - Report'!$J$12-'[2]NonRes - Report'!$J$10),IF(AND($B28="2-inch",DU28&gt;'[2]NonRes - Report'!$K$12),('[2]NonRes - Report'!$K$12-'[2]NonRes - Report'!$K$10),IF(AND($B28="2-inch",ABS(DU28)&gt;'[2]NonRes - Report'!$K$12),-('[2]NonRes - Report'!$K$12-'[2]NonRes - Report'!$K$10),IF(AND($B28="3-inch",DU28&gt;'[2]NonRes - Report'!$L$12),('[2]NonRes - Report'!$L$12-'[2]NonRes - Report'!$L$10),IF(AND($B28="3-inch",ABS(DU28)&gt;'[2]NonRes - Report'!$L$12),-('[2]NonRes - Report'!$L$12-'[2]NonRes - Report'!$L$10),IF(AND($B28="4-inch",DU28&gt;'[2]NonRes - Report'!$M$12),('[2]NonRes - Report'!$M$12-'[2]NonRes - Report'!$M$10),IF(AND($B28="4-inch",ABS(DU28)&gt;'[2]NonRes - Report'!$M$12),-('[2]NonRes - Report'!$M$12-'[2]NonRes - Report'!$M$10),IF(AND($B28="6-inch",DU28&gt;'[2]NonRes - Report'!$N$12),('[2]NonRes - Report'!$N$12-'[2]NonRes - Report'!$N$10),IF(AND($B28="6-inch",ABS(DU28)&gt;'[2]NonRes - Report'!$N$12),-('[2]NonRes - Report'!$N$12-'[2]NonRes - Report'!$N$10),IF(DU28&lt;0,(+DU28+AO28),(+DU28-AO28))))))))))))))))</f>
        <v>0</v>
      </c>
      <c r="BN28" s="40">
        <f>IF(AND($B28="3/4-inch",DJ28&gt;'[2]NonRes - Report'!$G$12),(('[2]NonRes - Report'!$G$12-'[2]NonRes - Report'!$G$10)/'[2]NonRes - Report'!$I$22*'[2]NonRes - Report'!$E$12),IF(AND($B28="1-inch",DJ28&gt;'[2]NonRes - Report'!$I$12),(('[2]NonRes - Report'!$I$12-'[2]NonRes - Report'!$I$10)/'[2]NonRes - Report'!$I$22*'[2]NonRes - Report'!$E$12),IF(AND($B28="1 1/2-inch",DJ28&gt;'[2]NonRes - Report'!$J$12),(('[2]NonRes - Report'!$J$12-'[2]NonRes - Report'!$J$10)/'[2]NonRes - Report'!$I$22*'[2]NonRes - Report'!$E$12),IF(AND($B28="2-inch",DJ28&gt;'[2]NonRes - Report'!$K$12),(('[2]NonRes - Report'!$K$12-'[2]NonRes - Report'!$K$10)/'[2]NonRes - Report'!$I$22*'[2]NonRes - Report'!$E$12),IF(AND($B28="3-inch",DJ28&gt;'[2]NonRes - Report'!$L$12),(('[2]NonRes - Report'!$L$12-'[2]NonRes - Report'!$L$10)/'[2]NonRes - Report'!$I$22*'[2]NonRes - Report'!$E$12),IF(AND($B28="4-inch",DJ28&gt;'[2]NonRes - Report'!$M$12),(('[2]NonRes - Report'!$M$12-'[2]NonRes - Report'!$M$10)/'[2]NonRes - Report'!$I$22*'[2]NonRes - Report'!$E$12),IF(AND($B28="6-inch",DJ28&gt;'[2]NonRes - Report'!$N$12),(('[2]NonRes - Report'!$N$12-'[2]NonRes - Report'!$N$10)/'[2]NonRes - Report'!$I$22*'[2]NonRes - Report'!$E$12),BB28/'[2]NonRes - Report'!$I$22*'[2]NonRes - Report'!$E$12)))))))</f>
        <v>0</v>
      </c>
      <c r="BO28" s="40">
        <f>IF(AND($B28="3/4-inch",DK28&gt;'[2]NonRes - Report'!$G$12),(('[2]NonRes - Report'!$G$12-'[2]NonRes - Report'!$G$10)/'[2]NonRes - Report'!$I$22*'[2]NonRes - Report'!$E$12),IF(AND($B28="1-inch",DK28&gt;'[2]NonRes - Report'!$I$12),(('[2]NonRes - Report'!$I$12-'[2]NonRes - Report'!$I$10)/'[2]NonRes - Report'!$I$22*'[2]NonRes - Report'!$E$12),IF(AND($B28="1 1/2-inch",DK28&gt;'[2]NonRes - Report'!$J$12),(('[2]NonRes - Report'!$J$12-'[2]NonRes - Report'!$J$10)/'[2]NonRes - Report'!$I$22*'[2]NonRes - Report'!$E$12),IF(AND($B28="2-inch",DK28&gt;'[2]NonRes - Report'!$K$12),(('[2]NonRes - Report'!$K$12-'[2]NonRes - Report'!$K$10)/'[2]NonRes - Report'!$I$22*'[2]NonRes - Report'!$E$12),IF(AND($B28="3-inch",DK28&gt;'[2]NonRes - Report'!$L$12),(('[2]NonRes - Report'!$L$12-'[2]NonRes - Report'!$L$10)/'[2]NonRes - Report'!$I$22*'[2]NonRes - Report'!$E$12),IF(AND($B28="4-inch",DK28&gt;'[2]NonRes - Report'!$M$12),(('[2]NonRes - Report'!$M$12-'[2]NonRes - Report'!$M$10)/'[2]NonRes - Report'!$I$22*'[2]NonRes - Report'!$E$12),IF(AND($B28="6-inch",DK28&gt;'[2]NonRes - Report'!$N$12),(('[2]NonRes - Report'!$N$12-'[2]NonRes - Report'!$N$10)/'[2]NonRes - Report'!$I$22*'[2]NonRes - Report'!$E$12),BC28/'[2]NonRes - Report'!$I$22*'[2]NonRes - Report'!$E$12)))))))</f>
        <v>0</v>
      </c>
      <c r="BP28" s="40">
        <f>IF(AND($B28="3/4-inch",DL28&gt;'[2]NonRes - Report'!$G$12),(('[2]NonRes - Report'!$G$12-'[2]NonRes - Report'!$G$10)/'[2]NonRes - Report'!$I$22*'[2]NonRes - Report'!$E$12),IF(AND($B28="1-inch",DL28&gt;'[2]NonRes - Report'!$I$12),(('[2]NonRes - Report'!$I$12-'[2]NonRes - Report'!$I$10)/'[2]NonRes - Report'!$I$22*'[2]NonRes - Report'!$E$12),IF(AND($B28="1 1/2-inch",DL28&gt;'[2]NonRes - Report'!$J$12),(('[2]NonRes - Report'!$J$12-'[2]NonRes - Report'!$J$10)/'[2]NonRes - Report'!$I$22*'[2]NonRes - Report'!$E$12),IF(AND($B28="2-inch",DL28&gt;'[2]NonRes - Report'!$K$12),(('[2]NonRes - Report'!$K$12-'[2]NonRes - Report'!$K$10)/'[2]NonRes - Report'!$I$22*'[2]NonRes - Report'!$E$12),IF(AND($B28="3-inch",DL28&gt;'[2]NonRes - Report'!$L$12),(('[2]NonRes - Report'!$L$12-'[2]NonRes - Report'!$L$10)/'[2]NonRes - Report'!$I$22*'[2]NonRes - Report'!$E$12),IF(AND($B28="4-inch",DL28&gt;'[2]NonRes - Report'!$M$12),(('[2]NonRes - Report'!$M$12-'[2]NonRes - Report'!$M$10)/'[2]NonRes - Report'!$I$22*'[2]NonRes - Report'!$E$12),IF(AND($B28="6-inch",DL28&gt;'[2]NonRes - Report'!$N$12),(('[2]NonRes - Report'!$N$12-'[2]NonRes - Report'!$N$10)/'[2]NonRes - Report'!$I$22*'[2]NonRes - Report'!$E$12),BD28/'[2]NonRes - Report'!$I$22*'[2]NonRes - Report'!$E$12)))))))</f>
        <v>0</v>
      </c>
      <c r="BQ28" s="40">
        <f>IF(AND($B28="3/4-inch",DM28&gt;'[2]NonRes - Report'!$G$12),(('[2]NonRes - Report'!$G$12-'[2]NonRes - Report'!$G$10)/'[2]NonRes - Report'!$I$22*'[2]NonRes - Report'!$E$12),IF(AND($B28="1-inch",DM28&gt;'[2]NonRes - Report'!$I$12),(('[2]NonRes - Report'!$I$12-'[2]NonRes - Report'!$I$10)/'[2]NonRes - Report'!$I$22*'[2]NonRes - Report'!$E$12),IF(AND($B28="1 1/2-inch",DM28&gt;'[2]NonRes - Report'!$J$12),(('[2]NonRes - Report'!$J$12-'[2]NonRes - Report'!$J$10)/'[2]NonRes - Report'!$I$22*'[2]NonRes - Report'!$E$12),IF(AND($B28="2-inch",DM28&gt;'[2]NonRes - Report'!$K$12),(('[2]NonRes - Report'!$K$12-'[2]NonRes - Report'!$K$10)/'[2]NonRes - Report'!$I$22*'[2]NonRes - Report'!$E$12),IF(AND($B28="3-inch",DM28&gt;'[2]NonRes - Report'!$L$12),(('[2]NonRes - Report'!$L$12-'[2]NonRes - Report'!$L$10)/'[2]NonRes - Report'!$I$22*'[2]NonRes - Report'!$E$12),IF(AND($B28="4-inch",DM28&gt;'[2]NonRes - Report'!$M$12),(('[2]NonRes - Report'!$M$12-'[2]NonRes - Report'!$M$10)/'[2]NonRes - Report'!$I$22*'[2]NonRes - Report'!$E$12),IF(AND($B28="6-inch",DM28&gt;'[2]NonRes - Report'!$N$12),(('[2]NonRes - Report'!$N$12-'[2]NonRes - Report'!$N$10)/'[2]NonRes - Report'!$I$22*'[2]NonRes - Report'!$E$12),BE28/'[2]NonRes - Report'!$I$22*'[2]NonRes - Report'!$E$12)))))))</f>
        <v>0</v>
      </c>
      <c r="BR28" s="40">
        <f>IF(AND($B28="3/4-inch",DN28&gt;'[2]NonRes - Report'!$G$12),(('[2]NonRes - Report'!$G$12-'[2]NonRes - Report'!$G$10)/'[2]NonRes - Report'!$I$22*'[2]NonRes - Report'!$E$12),IF(AND($B28="1-inch",DN28&gt;'[2]NonRes - Report'!$I$12),(('[2]NonRes - Report'!$I$12-'[2]NonRes - Report'!$I$10)/'[2]NonRes - Report'!$I$22*'[2]NonRes - Report'!$E$12),IF(AND($B28="1 1/2-inch",DN28&gt;'[2]NonRes - Report'!$J$12),(('[2]NonRes - Report'!$J$12-'[2]NonRes - Report'!$J$10)/'[2]NonRes - Report'!$I$22*'[2]NonRes - Report'!$E$12),IF(AND($B28="2-inch",DN28&gt;'[2]NonRes - Report'!$K$12),(('[2]NonRes - Report'!$K$12-'[2]NonRes - Report'!$K$10)/'[2]NonRes - Report'!$I$22*'[2]NonRes - Report'!$E$12),IF(AND($B28="3-inch",DN28&gt;'[2]NonRes - Report'!$L$12),(('[2]NonRes - Report'!$L$12-'[2]NonRes - Report'!$L$10)/'[2]NonRes - Report'!$I$22*'[2]NonRes - Report'!$E$12),IF(AND($B28="4-inch",DN28&gt;'[2]NonRes - Report'!$M$12),(('[2]NonRes - Report'!$M$12-'[2]NonRes - Report'!$M$10)/'[2]NonRes - Report'!$I$22*'[2]NonRes - Report'!$E$12),IF(AND($B28="6-inch",DN28&gt;'[2]NonRes - Report'!$N$12),(('[2]NonRes - Report'!$N$12-'[2]NonRes - Report'!$N$10)/'[2]NonRes - Report'!$I$22*'[2]NonRes - Report'!$E$12),BF28/'[2]NonRes - Report'!$I$22*'[2]NonRes - Report'!$E$12)))))))</f>
        <v>0</v>
      </c>
      <c r="BS28" s="40">
        <f>IF(AND($B28="3/4-inch",DO28&gt;'[2]NonRes - Report'!$G$12),(('[2]NonRes - Report'!$G$12-'[2]NonRes - Report'!$G$10)/'[2]NonRes - Report'!$I$22*'[2]NonRes - Report'!$E$12),IF(AND($B28="1-inch",DO28&gt;'[2]NonRes - Report'!$I$12),(('[2]NonRes - Report'!$I$12-'[2]NonRes - Report'!$I$10)/'[2]NonRes - Report'!$I$22*'[2]NonRes - Report'!$E$12),IF(AND($B28="1 1/2-inch",DO28&gt;'[2]NonRes - Report'!$J$12),(('[2]NonRes - Report'!$J$12-'[2]NonRes - Report'!$J$10)/'[2]NonRes - Report'!$I$22*'[2]NonRes - Report'!$E$12),IF(AND($B28="2-inch",DO28&gt;'[2]NonRes - Report'!$K$12),(('[2]NonRes - Report'!$K$12-'[2]NonRes - Report'!$K$10)/'[2]NonRes - Report'!$I$22*'[2]NonRes - Report'!$E$12),IF(AND($B28="3-inch",DO28&gt;'[2]NonRes - Report'!$L$12),(('[2]NonRes - Report'!$L$12-'[2]NonRes - Report'!$L$10)/'[2]NonRes - Report'!$I$22*'[2]NonRes - Report'!$E$12),IF(AND($B28="4-inch",DO28&gt;'[2]NonRes - Report'!$M$12),(('[2]NonRes - Report'!$M$12-'[2]NonRes - Report'!$M$10)/'[2]NonRes - Report'!$I$22*'[2]NonRes - Report'!$E$12),IF(AND($B28="6-inch",DO28&gt;'[2]NonRes - Report'!$N$12),(('[2]NonRes - Report'!$N$12-'[2]NonRes - Report'!$N$10)/'[2]NonRes - Report'!$I$22*'[2]NonRes - Report'!$E$12),BG28/'[2]NonRes - Report'!$I$22*'[2]NonRes - Report'!$E$12)))))))</f>
        <v>0</v>
      </c>
      <c r="BT28" s="40">
        <f>IF(AND($B28="3/4-inch",DP28&gt;'[2]NonRes - Report'!$G$12),(('[2]NonRes - Report'!$G$12-'[2]NonRes - Report'!$G$10)/'[2]NonRes - Report'!$I$22*'[2]NonRes - Report'!$E$12),IF(AND($B28="1-inch",DP28&gt;'[2]NonRes - Report'!$I$12),(('[2]NonRes - Report'!$I$12-'[2]NonRes - Report'!$I$10)/'[2]NonRes - Report'!$I$22*'[2]NonRes - Report'!$E$12),IF(AND($B28="1 1/2-inch",DP28&gt;'[2]NonRes - Report'!$J$12),(('[2]NonRes - Report'!$J$12-'[2]NonRes - Report'!$J$10)/'[2]NonRes - Report'!$I$22*'[2]NonRes - Report'!$E$12),IF(AND($B28="2-inch",DP28&gt;'[2]NonRes - Report'!$K$12),(('[2]NonRes - Report'!$K$12-'[2]NonRes - Report'!$K$10)/'[2]NonRes - Report'!$I$22*'[2]NonRes - Report'!$E$12),IF(AND($B28="3-inch",DP28&gt;'[2]NonRes - Report'!$L$12),(('[2]NonRes - Report'!$L$12-'[2]NonRes - Report'!$L$10)/'[2]NonRes - Report'!$I$22*'[2]NonRes - Report'!$E$12),IF(AND($B28="4-inch",DP28&gt;'[2]NonRes - Report'!$M$12),(('[2]NonRes - Report'!$M$12-'[2]NonRes - Report'!$M$10)/'[2]NonRes - Report'!$I$22*'[2]NonRes - Report'!$E$12),IF(AND($B28="6-inch",DP28&gt;'[2]NonRes - Report'!$N$12),(('[2]NonRes - Report'!$N$12-'[2]NonRes - Report'!$N$10)/'[2]NonRes - Report'!$I$22*'[2]NonRes - Report'!$E$12),BH28/'[2]NonRes - Report'!$I$22*'[2]NonRes - Report'!$E$12)))))))</f>
        <v>0</v>
      </c>
      <c r="BU28" s="40">
        <f>IF(AND($B28="3/4-inch",DQ28&gt;'[2]NonRes - Report'!$G$12),(('[2]NonRes - Report'!$G$12-'[2]NonRes - Report'!$G$10)/'[2]NonRes - Report'!$I$22*'[2]NonRes - Report'!$E$12),IF(AND($B28="1-inch",DQ28&gt;'[2]NonRes - Report'!$I$12),(('[2]NonRes - Report'!$I$12-'[2]NonRes - Report'!$I$10)/'[2]NonRes - Report'!$I$22*'[2]NonRes - Report'!$E$12),IF(AND($B28="1 1/2-inch",DQ28&gt;'[2]NonRes - Report'!$J$12),(('[2]NonRes - Report'!$J$12-'[2]NonRes - Report'!$J$10)/'[2]NonRes - Report'!$I$22*'[2]NonRes - Report'!$E$12),IF(AND($B28="2-inch",DQ28&gt;'[2]NonRes - Report'!$K$12),(('[2]NonRes - Report'!$K$12-'[2]NonRes - Report'!$K$10)/'[2]NonRes - Report'!$I$22*'[2]NonRes - Report'!$E$12),IF(AND($B28="3-inch",DQ28&gt;'[2]NonRes - Report'!$L$12),(('[2]NonRes - Report'!$L$12-'[2]NonRes - Report'!$L$10)/'[2]NonRes - Report'!$I$22*'[2]NonRes - Report'!$E$12),IF(AND($B28="4-inch",DQ28&gt;'[2]NonRes - Report'!$M$12),(('[2]NonRes - Report'!$M$12-'[2]NonRes - Report'!$M$10)/'[2]NonRes - Report'!$I$22*'[2]NonRes - Report'!$E$12),IF(AND($B28="6-inch",DQ28&gt;'[2]NonRes - Report'!$N$12),(('[2]NonRes - Report'!$N$12-'[2]NonRes - Report'!$N$10)/'[2]NonRes - Report'!$I$22*'[2]NonRes - Report'!$E$12),BI28/'[2]NonRes - Report'!$I$22*'[2]NonRes - Report'!$E$12)))))))</f>
        <v>0</v>
      </c>
      <c r="BV28" s="40">
        <f>IF(AND($B28="3/4-inch",DR28&gt;'[2]NonRes - Report'!$G$12),(('[2]NonRes - Report'!$G$12-'[2]NonRes - Report'!$G$10)/'[2]NonRes - Report'!$I$22*'[2]NonRes - Report'!$E$12),IF(AND($B28="1-inch",DR28&gt;'[2]NonRes - Report'!$I$12),(('[2]NonRes - Report'!$I$12-'[2]NonRes - Report'!$I$10)/'[2]NonRes - Report'!$I$22*'[2]NonRes - Report'!$E$12),IF(AND($B28="1 1/2-inch",DR28&gt;'[2]NonRes - Report'!$J$12),(('[2]NonRes - Report'!$J$12-'[2]NonRes - Report'!$J$10)/'[2]NonRes - Report'!$I$22*'[2]NonRes - Report'!$E$12),IF(AND($B28="2-inch",DR28&gt;'[2]NonRes - Report'!$K$12),(('[2]NonRes - Report'!$K$12-'[2]NonRes - Report'!$K$10)/'[2]NonRes - Report'!$I$22*'[2]NonRes - Report'!$E$12),IF(AND($B28="3-inch",DR28&gt;'[2]NonRes - Report'!$L$12),(('[2]NonRes - Report'!$L$12-'[2]NonRes - Report'!$L$10)/'[2]NonRes - Report'!$I$22*'[2]NonRes - Report'!$E$12),IF(AND($B28="4-inch",DR28&gt;'[2]NonRes - Report'!$M$12),(('[2]NonRes - Report'!$M$12-'[2]NonRes - Report'!$M$10)/'[2]NonRes - Report'!$I$22*'[2]NonRes - Report'!$E$12),IF(AND($B28="6-inch",DR28&gt;'[2]NonRes - Report'!$N$12),(('[2]NonRes - Report'!$N$12-'[2]NonRes - Report'!$N$10)/'[2]NonRes - Report'!$I$22*'[2]NonRes - Report'!$E$12),BJ28/'[2]NonRes - Report'!$I$22*'[2]NonRes - Report'!$E$12)))))))</f>
        <v>0</v>
      </c>
      <c r="BW28" s="40">
        <f>IF(AND($B28="3/4-inch",DS28&gt;'[2]NonRes - Report'!$G$12),(('[2]NonRes - Report'!$G$12-'[2]NonRes - Report'!$G$10)/'[2]NonRes - Report'!$I$22*'[2]NonRes - Report'!$E$12),IF(AND($B28="1-inch",DS28&gt;'[2]NonRes - Report'!$I$12),(('[2]NonRes - Report'!$I$12-'[2]NonRes - Report'!$I$10)/'[2]NonRes - Report'!$I$22*'[2]NonRes - Report'!$E$12),IF(AND($B28="1 1/2-inch",DS28&gt;'[2]NonRes - Report'!$J$12),(('[2]NonRes - Report'!$J$12-'[2]NonRes - Report'!$J$10)/'[2]NonRes - Report'!$I$22*'[2]NonRes - Report'!$E$12),IF(AND($B28="2-inch",DS28&gt;'[2]NonRes - Report'!$K$12),(('[2]NonRes - Report'!$K$12-'[2]NonRes - Report'!$K$10)/'[2]NonRes - Report'!$I$22*'[2]NonRes - Report'!$E$12),IF(AND($B28="3-inch",DS28&gt;'[2]NonRes - Report'!$L$12),(('[2]NonRes - Report'!$L$12-'[2]NonRes - Report'!$L$10)/'[2]NonRes - Report'!$I$22*'[2]NonRes - Report'!$E$12),IF(AND($B28="4-inch",DS28&gt;'[2]NonRes - Report'!$M$12),(('[2]NonRes - Report'!$M$12-'[2]NonRes - Report'!$M$10)/'[2]NonRes - Report'!$I$22*'[2]NonRes - Report'!$E$12),IF(AND($B28="6-inch",DS28&gt;'[2]NonRes - Report'!$N$12),(('[2]NonRes - Report'!$N$12-'[2]NonRes - Report'!$N$10)/'[2]NonRes - Report'!$I$22*'[2]NonRes - Report'!$E$12),BK28/'[2]NonRes - Report'!$I$22*'[2]NonRes - Report'!$E$12)))))))</f>
        <v>0</v>
      </c>
      <c r="BX28" s="40">
        <f>IF(AND($B28="3/4-inch",DT28&gt;'[2]NonRes - Report'!$G$12),(('[2]NonRes - Report'!$G$12-'[2]NonRes - Report'!$G$10)/'[2]NonRes - Report'!$I$22*'[2]NonRes - Report'!$E$12),IF(AND($B28="1-inch",DT28&gt;'[2]NonRes - Report'!$I$12),(('[2]NonRes - Report'!$I$12-'[2]NonRes - Report'!$I$10)/'[2]NonRes - Report'!$I$22*'[2]NonRes - Report'!$E$12),IF(AND($B28="1 1/2-inch",DT28&gt;'[2]NonRes - Report'!$J$12),(('[2]NonRes - Report'!$J$12-'[2]NonRes - Report'!$J$10)/'[2]NonRes - Report'!$I$22*'[2]NonRes - Report'!$E$12),IF(AND($B28="2-inch",DT28&gt;'[2]NonRes - Report'!$K$12),(('[2]NonRes - Report'!$K$12-'[2]NonRes - Report'!$K$10)/'[2]NonRes - Report'!$I$22*'[2]NonRes - Report'!$E$12),IF(AND($B28="3-inch",DT28&gt;'[2]NonRes - Report'!$L$12),(('[2]NonRes - Report'!$L$12-'[2]NonRes - Report'!$L$10)/'[2]NonRes - Report'!$I$22*'[2]NonRes - Report'!$E$12),IF(AND($B28="4-inch",DT28&gt;'[2]NonRes - Report'!$M$12),(('[2]NonRes - Report'!$M$12-'[2]NonRes - Report'!$M$10)/'[2]NonRes - Report'!$I$22*'[2]NonRes - Report'!$E$12),IF(AND($B28="6-inch",DT28&gt;'[2]NonRes - Report'!$N$12),(('[2]NonRes - Report'!$N$12-'[2]NonRes - Report'!$N$10)/'[2]NonRes - Report'!$I$22*'[2]NonRes - Report'!$E$12),BL28/'[2]NonRes - Report'!$I$22*'[2]NonRes - Report'!$E$12)))))))</f>
        <v>0</v>
      </c>
      <c r="BY28" s="41">
        <f>IF(AND($B28="3/4-inch",DU28&gt;'[2]NonRes - Report'!$G$12),(('[2]NonRes - Report'!$G$12-'[2]NonRes - Report'!$G$10)/'[2]NonRes - Report'!$I$22*'[2]NonRes - Report'!$E$12),IF(AND($B28="1-inch",DU28&gt;'[2]NonRes - Report'!$I$12),(('[2]NonRes - Report'!$I$12-'[2]NonRes - Report'!$I$10)/'[2]NonRes - Report'!$I$22*'[2]NonRes - Report'!$E$12),IF(AND($B28="1 1/2-inch",DU28&gt;'[2]NonRes - Report'!$J$12),(('[2]NonRes - Report'!$J$12-'[2]NonRes - Report'!$J$10)/'[2]NonRes - Report'!$I$22*'[2]NonRes - Report'!$E$12),IF(AND($B28="2-inch",DU28&gt;'[2]NonRes - Report'!$K$12),(('[2]NonRes - Report'!$K$12-'[2]NonRes - Report'!$K$10)/'[2]NonRes - Report'!$I$22*'[2]NonRes - Report'!$E$12),IF(AND($B28="3-inch",DU28&gt;'[2]NonRes - Report'!$L$12),(('[2]NonRes - Report'!$L$12-'[2]NonRes - Report'!$L$10)/'[2]NonRes - Report'!$I$22*'[2]NonRes - Report'!$E$12),IF(AND($B28="4-inch",DU28&gt;'[2]NonRes - Report'!$M$12),(('[2]NonRes - Report'!$M$12-'[2]NonRes - Report'!$M$10)/'[2]NonRes - Report'!$I$22*'[2]NonRes - Report'!$E$12),IF(AND($B28="6-inch",DU28&gt;'[2]NonRes - Report'!$N$12),(('[2]NonRes - Report'!$N$12-'[2]NonRes - Report'!$N$10)/'[2]NonRes - Report'!$I$22*'[2]NonRes - Report'!$E$12),BM28/'[2]NonRes - Report'!$I$22*'[2]NonRes - Report'!$E$12)))))))</f>
        <v>0</v>
      </c>
      <c r="BZ28" s="38">
        <f>IF(AND($B28="3/4-inch",DJ28&gt;'[2]NonRes - Report'!$G$14),(DJ28-'[2]NonRes - Report'!$G$12),IF(AND($B28="3/4-inch",ABS(DJ28)&gt;'[2]NonRes - Report'!$G$14),(DJ28+'[2]NonRes - Report'!$G$12),IF(AND($B28="1-inch",DJ28&gt;'[2]NonRes - Report'!$I$14),(DJ28-'[2]NonRes - Report'!$I$12),IF(AND($B28="1-inch",ABS(DJ28)&gt;'[2]NonRes - Report'!$I$14),(DJ28+'[2]NonRes - Report'!$I$12),IF(AND($B28="1 1/2-inch",DJ28&gt;'[2]NonRes - Report'!$J$14),(DJ28-'[2]NonRes - Report'!$J$12),IF(AND($B28="1 1/2-inch",ABS(DJ28)&gt;'[2]NonRes - Report'!$J$14),(DJ28+'[2]NonRes - Report'!$J$12),IF(AND($B28="2-inch",DJ28&gt;'[2]NonRes - Report'!$K$14),(DJ28-'[2]NonRes - Report'!$K$12),IF(AND($B28="2-inch",ABS(DJ28)&gt;'[2]NonRes - Report'!$K$14),(DJ28+'[2]NonRes - Report'!$K$12),IF(AND($B28="3-inch",DJ28&gt;'[2]NonRes - Report'!$L$14),(DJ28-'[2]NonRes - Report'!$L$12),IF(AND($B28="3-inch",ABS(DJ28)&gt;'[2]NonRes - Report'!$L$14),(DJ28+'[2]NonRes - Report'!$L$12),IF(AND($B28="4-inch",DJ28&gt;'[2]NonRes - Report'!$M$14),(DJ28-'[2]NonRes - Report'!$M$12),IF(AND($B28="4-inch",ABS(DJ28)&gt;'[2]NonRes - Report'!$M$14),(DJ28+'[2]NonRes - Report'!$M$12),IF(AND($B28="6-inch",DJ28&gt;'[2]NonRes - Report'!$N$14),(DJ28-'[2]NonRes - Report'!$N$12),IF(AND($B28="6-inch",ABS(DJ28)&gt;'[2]NonRes - Report'!$N$14),(DJ28+'[2]NonRes - Report'!$N$12),0))))))))))))))</f>
        <v>0</v>
      </c>
      <c r="CA28" s="38">
        <f>IF(AND($B28="3/4-inch",DK28&gt;'[2]NonRes - Report'!$G$14),(DK28-'[2]NonRes - Report'!$G$12),IF(AND($B28="3/4-inch",ABS(DK28)&gt;'[2]NonRes - Report'!$G$14),(DK28+'[2]NonRes - Report'!$G$12),IF(AND($B28="1-inch",DK28&gt;'[2]NonRes - Report'!$I$14),(DK28-'[2]NonRes - Report'!$I$12),IF(AND($B28="1-inch",ABS(DK28)&gt;'[2]NonRes - Report'!$I$14),(DK28+'[2]NonRes - Report'!$I$12),IF(AND($B28="1 1/2-inch",DK28&gt;'[2]NonRes - Report'!$J$14),(DK28-'[2]NonRes - Report'!$J$12),IF(AND($B28="1 1/2-inch",ABS(DK28)&gt;'[2]NonRes - Report'!$J$14),(DK28+'[2]NonRes - Report'!$J$12),IF(AND($B28="2-inch",DK28&gt;'[2]NonRes - Report'!$K$14),(DK28-'[2]NonRes - Report'!$K$12),IF(AND($B28="2-inch",ABS(DK28)&gt;'[2]NonRes - Report'!$K$14),(DK28+'[2]NonRes - Report'!$K$12),IF(AND($B28="3-inch",DK28&gt;'[2]NonRes - Report'!$L$14),(DK28-'[2]NonRes - Report'!$L$12),IF(AND($B28="3-inch",ABS(DK28)&gt;'[2]NonRes - Report'!$L$14),(DK28+'[2]NonRes - Report'!$L$12),IF(AND($B28="4-inch",DK28&gt;'[2]NonRes - Report'!$M$14),(DK28-'[2]NonRes - Report'!$M$12),IF(AND($B28="4-inch",ABS(DK28)&gt;'[2]NonRes - Report'!$M$14),(DK28+'[2]NonRes - Report'!$M$12),IF(AND($B28="6-inch",DK28&gt;'[2]NonRes - Report'!$N$14),(DK28-'[2]NonRes - Report'!$N$12),IF(AND($B28="6-inch",ABS(DK28)&gt;'[2]NonRes - Report'!$N$14),(DK28+'[2]NonRes - Report'!$N$12),0))))))))))))))</f>
        <v>0</v>
      </c>
      <c r="CB28" s="38">
        <f>IF(AND($B28="3/4-inch",DL28&gt;'[2]NonRes - Report'!$G$14),(DL28-'[2]NonRes - Report'!$G$12),IF(AND($B28="3/4-inch",ABS(DL28)&gt;'[2]NonRes - Report'!$G$14),(DL28+'[2]NonRes - Report'!$G$12),IF(AND($B28="1-inch",DL28&gt;'[2]NonRes - Report'!$I$14),(DL28-'[2]NonRes - Report'!$I$12),IF(AND($B28="1-inch",ABS(DL28)&gt;'[2]NonRes - Report'!$I$14),(DL28+'[2]NonRes - Report'!$I$12),IF(AND($B28="1 1/2-inch",DL28&gt;'[2]NonRes - Report'!$J$14),(DL28-'[2]NonRes - Report'!$J$12),IF(AND($B28="1 1/2-inch",ABS(DL28)&gt;'[2]NonRes - Report'!$J$14),(DL28+'[2]NonRes - Report'!$J$12),IF(AND($B28="2-inch",DL28&gt;'[2]NonRes - Report'!$K$14),(DL28-'[2]NonRes - Report'!$K$12),IF(AND($B28="2-inch",ABS(DL28)&gt;'[2]NonRes - Report'!$K$14),(DL28+'[2]NonRes - Report'!$K$12),IF(AND($B28="3-inch",DL28&gt;'[2]NonRes - Report'!$L$14),(DL28-'[2]NonRes - Report'!$L$12),IF(AND($B28="3-inch",ABS(DL28)&gt;'[2]NonRes - Report'!$L$14),(DL28+'[2]NonRes - Report'!$L$12),IF(AND($B28="4-inch",DL28&gt;'[2]NonRes - Report'!$M$14),(DL28-'[2]NonRes - Report'!$M$12),IF(AND($B28="4-inch",ABS(DL28)&gt;'[2]NonRes - Report'!$M$14),(DL28+'[2]NonRes - Report'!$M$12),IF(AND($B28="6-inch",DL28&gt;'[2]NonRes - Report'!$N$14),(DL28-'[2]NonRes - Report'!$N$12),IF(AND($B28="6-inch",ABS(DL28)&gt;'[2]NonRes - Report'!$N$14),(DL28+'[2]NonRes - Report'!$N$12),0))))))))))))))</f>
        <v>0</v>
      </c>
      <c r="CC28" s="38">
        <f>IF(AND($B28="3/4-inch",DM28&gt;'[2]NonRes - Report'!$G$14),(DM28-'[2]NonRes - Report'!$G$12),IF(AND($B28="3/4-inch",ABS(DM28)&gt;'[2]NonRes - Report'!$G$14),(DM28+'[2]NonRes - Report'!$G$12),IF(AND($B28="1-inch",DM28&gt;'[2]NonRes - Report'!$I$14),(DM28-'[2]NonRes - Report'!$I$12),IF(AND($B28="1-inch",ABS(DM28)&gt;'[2]NonRes - Report'!$I$14),(DM28+'[2]NonRes - Report'!$I$12),IF(AND($B28="1 1/2-inch",DM28&gt;'[2]NonRes - Report'!$J$14),(DM28-'[2]NonRes - Report'!$J$12),IF(AND($B28="1 1/2-inch",ABS(DM28)&gt;'[2]NonRes - Report'!$J$14),(DM28+'[2]NonRes - Report'!$J$12),IF(AND($B28="2-inch",DM28&gt;'[2]NonRes - Report'!$K$14),(DM28-'[2]NonRes - Report'!$K$12),IF(AND($B28="2-inch",ABS(DM28)&gt;'[2]NonRes - Report'!$K$14),(DM28+'[2]NonRes - Report'!$K$12),IF(AND($B28="3-inch",DM28&gt;'[2]NonRes - Report'!$L$14),(DM28-'[2]NonRes - Report'!$L$12),IF(AND($B28="3-inch",ABS(DM28)&gt;'[2]NonRes - Report'!$L$14),(DM28+'[2]NonRes - Report'!$L$12),IF(AND($B28="4-inch",DM28&gt;'[2]NonRes - Report'!$M$14),(DM28-'[2]NonRes - Report'!$M$12),IF(AND($B28="4-inch",ABS(DM28)&gt;'[2]NonRes - Report'!$M$14),(DM28+'[2]NonRes - Report'!$M$12),IF(AND($B28="6-inch",DM28&gt;'[2]NonRes - Report'!$N$14),(DM28-'[2]NonRes - Report'!$N$12),IF(AND($B28="6-inch",ABS(DM28)&gt;'[2]NonRes - Report'!$N$14),(DM28+'[2]NonRes - Report'!$N$12),0))))))))))))))</f>
        <v>0</v>
      </c>
      <c r="CD28" s="38">
        <f>IF(AND($B28="3/4-inch",DN28&gt;'[2]NonRes - Report'!$G$14),(DN28-'[2]NonRes - Report'!$G$12),IF(AND($B28="3/4-inch",ABS(DN28)&gt;'[2]NonRes - Report'!$G$14),(DN28+'[2]NonRes - Report'!$G$12),IF(AND($B28="1-inch",DN28&gt;'[2]NonRes - Report'!$I$14),(DN28-'[2]NonRes - Report'!$I$12),IF(AND($B28="1-inch",ABS(DN28)&gt;'[2]NonRes - Report'!$I$14),(DN28+'[2]NonRes - Report'!$I$12),IF(AND($B28="1 1/2-inch",DN28&gt;'[2]NonRes - Report'!$J$14),(DN28-'[2]NonRes - Report'!$J$12),IF(AND($B28="1 1/2-inch",ABS(DN28)&gt;'[2]NonRes - Report'!$J$14),(DN28+'[2]NonRes - Report'!$J$12),IF(AND($B28="2-inch",DN28&gt;'[2]NonRes - Report'!$K$14),(DN28-'[2]NonRes - Report'!$K$12),IF(AND($B28="2-inch",ABS(DN28)&gt;'[2]NonRes - Report'!$K$14),(DN28+'[2]NonRes - Report'!$K$12),IF(AND($B28="3-inch",DN28&gt;'[2]NonRes - Report'!$L$14),(DN28-'[2]NonRes - Report'!$L$12),IF(AND($B28="3-inch",ABS(DN28)&gt;'[2]NonRes - Report'!$L$14),(DN28+'[2]NonRes - Report'!$L$12),IF(AND($B28="4-inch",DN28&gt;'[2]NonRes - Report'!$M$14),(DN28-'[2]NonRes - Report'!$M$12),IF(AND($B28="4-inch",ABS(DN28)&gt;'[2]NonRes - Report'!$M$14),(DN28+'[2]NonRes - Report'!$M$12),IF(AND($B28="6-inch",DN28&gt;'[2]NonRes - Report'!$N$14),(DN28-'[2]NonRes - Report'!$N$12),IF(AND($B28="6-inch",ABS(DN28)&gt;'[2]NonRes - Report'!$N$14),(DN28+'[2]NonRes - Report'!$N$12),0))))))))))))))</f>
        <v>0</v>
      </c>
      <c r="CE28" s="38">
        <f>IF(AND($B28="3/4-inch",DO28&gt;'[2]NonRes - Report'!$G$14),(DO28-'[2]NonRes - Report'!$G$12),IF(AND($B28="3/4-inch",ABS(DO28)&gt;'[2]NonRes - Report'!$G$14),(DO28+'[2]NonRes - Report'!$G$12),IF(AND($B28="1-inch",DO28&gt;'[2]NonRes - Report'!$I$14),(DO28-'[2]NonRes - Report'!$I$12),IF(AND($B28="1-inch",ABS(DO28)&gt;'[2]NonRes - Report'!$I$14),(DO28+'[2]NonRes - Report'!$I$12),IF(AND($B28="1 1/2-inch",DO28&gt;'[2]NonRes - Report'!$J$14),(DO28-'[2]NonRes - Report'!$J$12),IF(AND($B28="1 1/2-inch",ABS(DO28)&gt;'[2]NonRes - Report'!$J$14),(DO28+'[2]NonRes - Report'!$J$12),IF(AND($B28="2-inch",DO28&gt;'[2]NonRes - Report'!$K$14),(DO28-'[2]NonRes - Report'!$K$12),IF(AND($B28="2-inch",ABS(DO28)&gt;'[2]NonRes - Report'!$K$14),(DO28+'[2]NonRes - Report'!$K$12),IF(AND($B28="3-inch",DO28&gt;'[2]NonRes - Report'!$L$14),(DO28-'[2]NonRes - Report'!$L$12),IF(AND($B28="3-inch",ABS(DO28)&gt;'[2]NonRes - Report'!$L$14),(DO28+'[2]NonRes - Report'!$L$12),IF(AND($B28="4-inch",DO28&gt;'[2]NonRes - Report'!$M$14),(DO28-'[2]NonRes - Report'!$M$12),IF(AND($B28="4-inch",ABS(DO28)&gt;'[2]NonRes - Report'!$M$14),(DO28+'[2]NonRes - Report'!$M$12),IF(AND($B28="6-inch",DO28&gt;'[2]NonRes - Report'!$N$14),(DO28-'[2]NonRes - Report'!$N$12),IF(AND($B28="6-inch",ABS(DO28)&gt;'[2]NonRes - Report'!$N$14),(DO28+'[2]NonRes - Report'!$N$12),0))))))))))))))</f>
        <v>0</v>
      </c>
      <c r="CF28" s="38">
        <f>IF(AND($B28="3/4-inch",DP28&gt;'[2]NonRes - Report'!$G$14),(DP28-'[2]NonRes - Report'!$G$12),IF(AND($B28="3/4-inch",ABS(DP28)&gt;'[2]NonRes - Report'!$G$14),(DP28+'[2]NonRes - Report'!$G$12),IF(AND($B28="1-inch",DP28&gt;'[2]NonRes - Report'!$I$14),(DP28-'[2]NonRes - Report'!$I$12),IF(AND($B28="1-inch",ABS(DP28)&gt;'[2]NonRes - Report'!$I$14),(DP28+'[2]NonRes - Report'!$I$12),IF(AND($B28="1 1/2-inch",DP28&gt;'[2]NonRes - Report'!$J$14),(DP28-'[2]NonRes - Report'!$J$12),IF(AND($B28="1 1/2-inch",ABS(DP28)&gt;'[2]NonRes - Report'!$J$14),(DP28+'[2]NonRes - Report'!$J$12),IF(AND($B28="2-inch",DP28&gt;'[2]NonRes - Report'!$K$14),(DP28-'[2]NonRes - Report'!$K$12),IF(AND($B28="2-inch",ABS(DP28)&gt;'[2]NonRes - Report'!$K$14),(DP28+'[2]NonRes - Report'!$K$12),IF(AND($B28="3-inch",DP28&gt;'[2]NonRes - Report'!$L$14),(DP28-'[2]NonRes - Report'!$L$12),IF(AND($B28="3-inch",ABS(DP28)&gt;'[2]NonRes - Report'!$L$14),(DP28+'[2]NonRes - Report'!$L$12),IF(AND($B28="4-inch",DP28&gt;'[2]NonRes - Report'!$M$14),(DP28-'[2]NonRes - Report'!$M$12),IF(AND($B28="4-inch",ABS(DP28)&gt;'[2]NonRes - Report'!$M$14),(DP28+'[2]NonRes - Report'!$M$12),IF(AND($B28="6-inch",DP28&gt;'[2]NonRes - Report'!$N$14),(DP28-'[2]NonRes - Report'!$N$12),IF(AND($B28="6-inch",ABS(DP28)&gt;'[2]NonRes - Report'!$N$14),(DP28+'[2]NonRes - Report'!$N$12),0))))))))))))))</f>
        <v>0</v>
      </c>
      <c r="CG28" s="38">
        <f>IF(AND($B28="3/4-inch",DQ28&gt;'[2]NonRes - Report'!$G$14),(DQ28-'[2]NonRes - Report'!$G$12),IF(AND($B28="3/4-inch",ABS(DQ28)&gt;'[2]NonRes - Report'!$G$14),(DQ28+'[2]NonRes - Report'!$G$12),IF(AND($B28="1-inch",DQ28&gt;'[2]NonRes - Report'!$I$14),(DQ28-'[2]NonRes - Report'!$I$12),IF(AND($B28="1-inch",ABS(DQ28)&gt;'[2]NonRes - Report'!$I$14),(DQ28+'[2]NonRes - Report'!$I$12),IF(AND($B28="1 1/2-inch",DQ28&gt;'[2]NonRes - Report'!$J$14),(DQ28-'[2]NonRes - Report'!$J$12),IF(AND($B28="1 1/2-inch",ABS(DQ28)&gt;'[2]NonRes - Report'!$J$14),(DQ28+'[2]NonRes - Report'!$J$12),IF(AND($B28="2-inch",DQ28&gt;'[2]NonRes - Report'!$K$14),(DQ28-'[2]NonRes - Report'!$K$12),IF(AND($B28="2-inch",ABS(DQ28)&gt;'[2]NonRes - Report'!$K$14),(DQ28+'[2]NonRes - Report'!$K$12),IF(AND($B28="3-inch",DQ28&gt;'[2]NonRes - Report'!$L$14),(DQ28-'[2]NonRes - Report'!$L$12),IF(AND($B28="3-inch",ABS(DQ28)&gt;'[2]NonRes - Report'!$L$14),(DQ28+'[2]NonRes - Report'!$L$12),IF(AND($B28="4-inch",DQ28&gt;'[2]NonRes - Report'!$M$14),(DQ28-'[2]NonRes - Report'!$M$12),IF(AND($B28="4-inch",ABS(DQ28)&gt;'[2]NonRes - Report'!$M$14),(DQ28+'[2]NonRes - Report'!$M$12),IF(AND($B28="6-inch",DQ28&gt;'[2]NonRes - Report'!$N$14),(DQ28-'[2]NonRes - Report'!$N$12),IF(AND($B28="6-inch",ABS(DQ28)&gt;'[2]NonRes - Report'!$N$14),(DQ28+'[2]NonRes - Report'!$N$12),0))))))))))))))</f>
        <v>0</v>
      </c>
      <c r="CH28" s="38">
        <f>IF(AND($B28="3/4-inch",DR28&gt;'[2]NonRes - Report'!$G$14),(DR28-'[2]NonRes - Report'!$G$12),IF(AND($B28="3/4-inch",ABS(DR28)&gt;'[2]NonRes - Report'!$G$14),(DR28+'[2]NonRes - Report'!$G$12),IF(AND($B28="1-inch",DR28&gt;'[2]NonRes - Report'!$I$14),(DR28-'[2]NonRes - Report'!$I$12),IF(AND($B28="1-inch",ABS(DR28)&gt;'[2]NonRes - Report'!$I$14),(DR28+'[2]NonRes - Report'!$I$12),IF(AND($B28="1 1/2-inch",DR28&gt;'[2]NonRes - Report'!$J$14),(DR28-'[2]NonRes - Report'!$J$12),IF(AND($B28="1 1/2-inch",ABS(DR28)&gt;'[2]NonRes - Report'!$J$14),(DR28+'[2]NonRes - Report'!$J$12),IF(AND($B28="2-inch",DR28&gt;'[2]NonRes - Report'!$K$14),(DR28-'[2]NonRes - Report'!$K$12),IF(AND($B28="2-inch",ABS(DR28)&gt;'[2]NonRes - Report'!$K$14),(DR28+'[2]NonRes - Report'!$K$12),IF(AND($B28="3-inch",DR28&gt;'[2]NonRes - Report'!$L$14),(DR28-'[2]NonRes - Report'!$L$12),IF(AND($B28="3-inch",ABS(DR28)&gt;'[2]NonRes - Report'!$L$14),(DR28+'[2]NonRes - Report'!$L$12),IF(AND($B28="4-inch",DR28&gt;'[2]NonRes - Report'!$M$14),(DR28-'[2]NonRes - Report'!$M$12),IF(AND($B28="4-inch",ABS(DR28)&gt;'[2]NonRes - Report'!$M$14),(DR28+'[2]NonRes - Report'!$M$12),IF(AND($B28="6-inch",DR28&gt;'[2]NonRes - Report'!$N$14),(DR28-'[2]NonRes - Report'!$N$12),IF(AND($B28="6-inch",ABS(DR28)&gt;'[2]NonRes - Report'!$N$14),(DR28+'[2]NonRes - Report'!$N$12),0))))))))))))))</f>
        <v>0</v>
      </c>
      <c r="CI28" s="38">
        <f>IF(AND($B28="3/4-inch",DS28&gt;'[2]NonRes - Report'!$G$14),(DS28-'[2]NonRes - Report'!$G$12),IF(AND($B28="3/4-inch",ABS(DS28)&gt;'[2]NonRes - Report'!$G$14),(DS28+'[2]NonRes - Report'!$G$12),IF(AND($B28="1-inch",DS28&gt;'[2]NonRes - Report'!$I$14),(DS28-'[2]NonRes - Report'!$I$12),IF(AND($B28="1-inch",ABS(DS28)&gt;'[2]NonRes - Report'!$I$14),(DS28+'[2]NonRes - Report'!$I$12),IF(AND($B28="1 1/2-inch",DS28&gt;'[2]NonRes - Report'!$J$14),(DS28-'[2]NonRes - Report'!$J$12),IF(AND($B28="1 1/2-inch",ABS(DS28)&gt;'[2]NonRes - Report'!$J$14),(DS28+'[2]NonRes - Report'!$J$12),IF(AND($B28="2-inch",DS28&gt;'[2]NonRes - Report'!$K$14),(DS28-'[2]NonRes - Report'!$K$12),IF(AND($B28="2-inch",ABS(DS28)&gt;'[2]NonRes - Report'!$K$14),(DS28+'[2]NonRes - Report'!$K$12),IF(AND($B28="3-inch",DS28&gt;'[2]NonRes - Report'!$L$14),(DS28-'[2]NonRes - Report'!$L$12),IF(AND($B28="3-inch",ABS(DS28)&gt;'[2]NonRes - Report'!$L$14),(DS28+'[2]NonRes - Report'!$L$12),IF(AND($B28="4-inch",DS28&gt;'[2]NonRes - Report'!$M$14),(DS28-'[2]NonRes - Report'!$M$12),IF(AND($B28="4-inch",ABS(DS28)&gt;'[2]NonRes - Report'!$M$14),(DS28+'[2]NonRes - Report'!$M$12),IF(AND($B28="6-inch",DS28&gt;'[2]NonRes - Report'!$N$14),(DS28-'[2]NonRes - Report'!$N$12),IF(AND($B28="6-inch",ABS(DS28)&gt;'[2]NonRes - Report'!$N$14),(DS28+'[2]NonRes - Report'!$N$12),0))))))))))))))</f>
        <v>0</v>
      </c>
      <c r="CJ28" s="38">
        <f>IF(AND($B28="3/4-inch",DT28&gt;'[2]NonRes - Report'!$G$14),(DT28-'[2]NonRes - Report'!$G$12),IF(AND($B28="3/4-inch",ABS(DT28)&gt;'[2]NonRes - Report'!$G$14),(DT28+'[2]NonRes - Report'!$G$12),IF(AND($B28="1-inch",DT28&gt;'[2]NonRes - Report'!$I$14),(DT28-'[2]NonRes - Report'!$I$12),IF(AND($B28="1-inch",ABS(DT28)&gt;'[2]NonRes - Report'!$I$14),(DT28+'[2]NonRes - Report'!$I$12),IF(AND($B28="1 1/2-inch",DT28&gt;'[2]NonRes - Report'!$J$14),(DT28-'[2]NonRes - Report'!$J$12),IF(AND($B28="1 1/2-inch",ABS(DT28)&gt;'[2]NonRes - Report'!$J$14),(DT28+'[2]NonRes - Report'!$J$12),IF(AND($B28="2-inch",DT28&gt;'[2]NonRes - Report'!$K$14),(DT28-'[2]NonRes - Report'!$K$12),IF(AND($B28="2-inch",ABS(DT28)&gt;'[2]NonRes - Report'!$K$14),(DT28+'[2]NonRes - Report'!$K$12),IF(AND($B28="3-inch",DT28&gt;'[2]NonRes - Report'!$L$14),(DT28-'[2]NonRes - Report'!$L$12),IF(AND($B28="3-inch",ABS(DT28)&gt;'[2]NonRes - Report'!$L$14),(DT28+'[2]NonRes - Report'!$L$12),IF(AND($B28="4-inch",DT28&gt;'[2]NonRes - Report'!$M$14),(DT28-'[2]NonRes - Report'!$M$12),IF(AND($B28="4-inch",ABS(DT28)&gt;'[2]NonRes - Report'!$M$14),(DT28+'[2]NonRes - Report'!$M$12),IF(AND($B28="6-inch",DT28&gt;'[2]NonRes - Report'!$N$14),(DT28-'[2]NonRes - Report'!$N$12),IF(AND($B28="6-inch",ABS(DT28)&gt;'[2]NonRes - Report'!$N$14),(DT28+'[2]NonRes - Report'!$N$12),0))))))))))))))</f>
        <v>0</v>
      </c>
      <c r="CK28" s="39">
        <f>IF(AND($B28="3/4-inch",DU28&gt;'[2]NonRes - Report'!$G$14),(DU28-'[2]NonRes - Report'!$G$12),IF(AND($B28="3/4-inch",ABS(DU28)&gt;'[2]NonRes - Report'!$G$14),(DU28+'[2]NonRes - Report'!$G$12),IF(AND($B28="1-inch",DU28&gt;'[2]NonRes - Report'!$I$14),(DU28-'[2]NonRes - Report'!$I$12),IF(AND($B28="1-inch",ABS(DU28)&gt;'[2]NonRes - Report'!$I$14),(DU28+'[2]NonRes - Report'!$I$12),IF(AND($B28="1 1/2-inch",DU28&gt;'[2]NonRes - Report'!$J$14),(DU28-'[2]NonRes - Report'!$J$12),IF(AND($B28="1 1/2-inch",ABS(DU28)&gt;'[2]NonRes - Report'!$J$14),(DU28+'[2]NonRes - Report'!$J$12),IF(AND($B28="2-inch",DU28&gt;'[2]NonRes - Report'!$K$14),(DU28-'[2]NonRes - Report'!$K$12),IF(AND($B28="2-inch",ABS(DU28)&gt;'[2]NonRes - Report'!$K$14),(DU28+'[2]NonRes - Report'!$K$12),IF(AND($B28="3-inch",DU28&gt;'[2]NonRes - Report'!$L$14),(DU28-'[2]NonRes - Report'!$L$12),IF(AND($B28="3-inch",ABS(DU28)&gt;'[2]NonRes - Report'!$L$14),(DU28+'[2]NonRes - Report'!$L$12),IF(AND($B28="4-inch",DU28&gt;'[2]NonRes - Report'!$M$14),(DU28-'[2]NonRes - Report'!$M$12),IF(AND($B28="4-inch",ABS(DU28)&gt;'[2]NonRes - Report'!$M$14),(DU28+'[2]NonRes - Report'!$M$12),IF(AND($B28="6-inch",DU28&gt;'[2]NonRes - Report'!$N$14),(DU28-'[2]NonRes - Report'!$N$12),IF(AND($B28="6-inch",ABS(DU28)&gt;'[2]NonRes - Report'!$N$14),(DU28+'[2]NonRes - Report'!$N$12),0))))))))))))))</f>
        <v>0</v>
      </c>
      <c r="CL28" s="40">
        <f>IF(AND(BZ28&lt;1, ABS(BZ28)&lt;1),0,BZ28/'[2]NonRes - Report'!$I$22*'[2]NonRes - Report'!$E$14)</f>
        <v>0</v>
      </c>
      <c r="CM28" s="40">
        <f>IF(AND(CA28&lt;1, ABS(CA28)&lt;1),0,CA28/'[2]NonRes - Report'!$I$22*'[2]NonRes - Report'!$E$14)</f>
        <v>0</v>
      </c>
      <c r="CN28" s="40">
        <f>IF(AND(CB28&lt;1, ABS(CB28)&lt;1),0,CB28/'[2]NonRes - Report'!$I$22*'[2]NonRes - Report'!$E$14)</f>
        <v>0</v>
      </c>
      <c r="CO28" s="40">
        <f>IF(AND(CC28&lt;1, ABS(CC28)&lt;1),0,CC28/'[2]NonRes - Report'!$I$22*'[2]NonRes - Report'!$E$14)</f>
        <v>0</v>
      </c>
      <c r="CP28" s="40">
        <f>IF(AND(CD28&lt;1, ABS(CD28)&lt;1),0,CD28/'[2]NonRes - Report'!$I$22*'[2]NonRes - Report'!$E$14)</f>
        <v>0</v>
      </c>
      <c r="CQ28" s="40">
        <f>IF(AND(CE28&lt;1, ABS(CE28)&lt;1),0,CE28/'[2]NonRes - Report'!$I$22*'[2]NonRes - Report'!$E$14)</f>
        <v>0</v>
      </c>
      <c r="CR28" s="40">
        <f>IF(AND(CF28&lt;1, ABS(CF28)&lt;1),0,CF28/'[2]NonRes - Report'!$I$22*'[2]NonRes - Report'!$E$14)</f>
        <v>0</v>
      </c>
      <c r="CS28" s="40">
        <f>IF(AND(CG28&lt;1, ABS(CG28)&lt;1),0,CG28/'[2]NonRes - Report'!$I$22*'[2]NonRes - Report'!$E$14)</f>
        <v>0</v>
      </c>
      <c r="CT28" s="40">
        <f>IF(AND(CH28&lt;1, ABS(CH28)&lt;1),0,CH28/'[2]NonRes - Report'!$I$22*'[2]NonRes - Report'!$E$14)</f>
        <v>0</v>
      </c>
      <c r="CU28" s="40">
        <f>IF(AND(CI28&lt;1, ABS(CI28)&lt;1),0,CI28/'[2]NonRes - Report'!$I$22*'[2]NonRes - Report'!$E$14)</f>
        <v>0</v>
      </c>
      <c r="CV28" s="40">
        <f>IF(AND(CJ28&lt;1, ABS(CJ28)&lt;1),0,CJ28/'[2]NonRes - Report'!$I$22*'[2]NonRes - Report'!$E$14)</f>
        <v>0</v>
      </c>
      <c r="CW28" s="41">
        <f>IF(AND(CK28&lt;1, ABS(CK28)&lt;1),0,CK28/'[2]NonRes - Report'!$I$22*'[2]NonRes - Report'!$E$14)</f>
        <v>0</v>
      </c>
      <c r="CX28" s="40">
        <f t="shared" si="2"/>
        <v>299.8</v>
      </c>
      <c r="CY28" s="40">
        <f t="shared" si="3"/>
        <v>298.10000000000002</v>
      </c>
      <c r="CZ28" s="40">
        <f t="shared" si="4"/>
        <v>301.5</v>
      </c>
      <c r="DA28" s="40">
        <f t="shared" si="5"/>
        <v>298.10000000000002</v>
      </c>
      <c r="DB28" s="40">
        <f t="shared" si="6"/>
        <v>306.60000000000002</v>
      </c>
      <c r="DC28" s="40">
        <f t="shared" si="7"/>
        <v>322.75</v>
      </c>
      <c r="DD28" s="40">
        <f t="shared" si="8"/>
        <v>320.2</v>
      </c>
      <c r="DE28" s="40">
        <f t="shared" si="9"/>
        <v>325.3</v>
      </c>
      <c r="DF28" s="40">
        <f t="shared" si="10"/>
        <v>321.05</v>
      </c>
      <c r="DG28" s="40">
        <f t="shared" si="11"/>
        <v>314.25</v>
      </c>
      <c r="DH28" s="40">
        <f t="shared" si="12"/>
        <v>296.39999999999998</v>
      </c>
      <c r="DI28" s="41">
        <f t="shared" si="13"/>
        <v>302.35000000000002</v>
      </c>
      <c r="DJ28" s="38">
        <f t="shared" si="14"/>
        <v>1300</v>
      </c>
      <c r="DK28" s="38">
        <f t="shared" si="15"/>
        <v>1100</v>
      </c>
      <c r="DL28" s="38">
        <f t="shared" si="16"/>
        <v>1500</v>
      </c>
      <c r="DM28" s="38">
        <f t="shared" si="17"/>
        <v>1100</v>
      </c>
      <c r="DN28" s="38">
        <f t="shared" si="18"/>
        <v>2100</v>
      </c>
      <c r="DO28" s="38">
        <f t="shared" si="19"/>
        <v>4000</v>
      </c>
      <c r="DP28" s="38">
        <f t="shared" si="20"/>
        <v>3700</v>
      </c>
      <c r="DQ28" s="38">
        <f t="shared" si="21"/>
        <v>4300</v>
      </c>
      <c r="DR28" s="38">
        <f t="shared" si="22"/>
        <v>3800</v>
      </c>
      <c r="DS28" s="38">
        <f t="shared" si="23"/>
        <v>3000</v>
      </c>
      <c r="DT28" s="38">
        <f t="shared" si="24"/>
        <v>900</v>
      </c>
      <c r="DU28" s="39">
        <f t="shared" si="25"/>
        <v>1600</v>
      </c>
      <c r="DV28" s="38">
        <f>IF($B28="3/4-inch",'[2]NonRes - Report'!$G$9, IF($B28="1-inch",'[2]NonRes - Report'!$G$9*'[2]NonRes - Report'!$I$19,IF($B28="1 1/2-inch", '[2]NonRes - Report'!$G$9*'[2]NonRes - Report'!$J$19,IF($B28="2-inch",'[2]NonRes - Report'!$G$9*'[2]NonRes - Report'!$K$19,IF($B28="3-inch",'[2]NonRes - Report'!$G$9*'[2]NonRes - Report'!$L$19,IF($B28="4-inch",'[2]NonRes - Report'!$G$9*'[2]NonRes - Report'!$M$19,IF($B28="6-inch",'[2]NonRes - Report'!$G$9*'[2]NonRes - Report'!$N$19, 0)))))))</f>
        <v>0</v>
      </c>
      <c r="DW28" s="38">
        <f>IF($B28="3/4-inch",'[2]NonRes - Report'!$G$9, IF($B28="1-inch",'[2]NonRes - Report'!$G$9*'[2]NonRes - Report'!$I$19,IF($B28="1 1/2-inch", '[2]NonRes - Report'!$G$9*'[2]NonRes - Report'!$J$19,IF($B28="2-inch",'[2]NonRes - Report'!$G$9*'[2]NonRes - Report'!$K$19,IF($B28="3-inch",'[2]NonRes - Report'!$G$9*'[2]NonRes - Report'!$L$19,IF($B28="4-inch",'[2]NonRes - Report'!$G$9*'[2]NonRes - Report'!$M$19,IF($B28="6-inch",'[2]NonRes - Report'!$G$9*'[2]NonRes - Report'!$N$19, 0)))))))</f>
        <v>0</v>
      </c>
      <c r="DX28" s="38">
        <f>IF($B28="3/4-inch",'[2]NonRes - Report'!$G$9, IF($B28="1-inch",'[2]NonRes - Report'!$G$9*'[2]NonRes - Report'!$I$19,IF($B28="1 1/2-inch", '[2]NonRes - Report'!$G$9*'[2]NonRes - Report'!$J$19,IF($B28="2-inch",'[2]NonRes - Report'!$G$9*'[2]NonRes - Report'!$K$19,IF($B28="3-inch",'[2]NonRes - Report'!$G$9*'[2]NonRes - Report'!$L$19,IF($B28="4-inch",'[2]NonRes - Report'!$G$9*'[2]NonRes - Report'!$M$19,IF($B28="6-inch",'[2]NonRes - Report'!$G$9*'[2]NonRes - Report'!$N$19, 0)))))))</f>
        <v>0</v>
      </c>
      <c r="DY28" s="38">
        <f>IF($B28="3/4-inch",'[2]NonRes - Report'!$G$9, IF($B28="1-inch",'[2]NonRes - Report'!$G$9*'[2]NonRes - Report'!$I$19,IF($B28="1 1/2-inch", '[2]NonRes - Report'!$G$9*'[2]NonRes - Report'!$J$19,IF($B28="2-inch",'[2]NonRes - Report'!$G$9*'[2]NonRes - Report'!$K$19,IF($B28="3-inch",'[2]NonRes - Report'!$G$9*'[2]NonRes - Report'!$L$19,IF($B28="4-inch",'[2]NonRes - Report'!$G$9*'[2]NonRes - Report'!$M$19,IF($B28="6-inch",'[2]NonRes - Report'!$G$9*'[2]NonRes - Report'!$N$19, 0)))))))</f>
        <v>0</v>
      </c>
      <c r="DZ28" s="38">
        <f>IF($B28="3/4-inch",'[2]NonRes - Report'!$G$9, IF($B28="1-inch",'[2]NonRes - Report'!$G$9*'[2]NonRes - Report'!$I$19,IF($B28="1 1/2-inch", '[2]NonRes - Report'!$G$9*'[2]NonRes - Report'!$J$19,IF($B28="2-inch",'[2]NonRes - Report'!$G$9*'[2]NonRes - Report'!$K$19,IF($B28="3-inch",'[2]NonRes - Report'!$G$9*'[2]NonRes - Report'!$L$19,IF($B28="4-inch",'[2]NonRes - Report'!$G$9*'[2]NonRes - Report'!$M$19,IF($B28="6-inch",'[2]NonRes - Report'!$G$9*'[2]NonRes - Report'!$N$19, 0)))))))</f>
        <v>0</v>
      </c>
      <c r="EA28" s="38">
        <f>IF($B28="3/4-inch",'[2]NonRes - Report'!$G$9, IF($B28="1-inch",'[2]NonRes - Report'!$G$9*'[2]NonRes - Report'!$I$19,IF($B28="1 1/2-inch", '[2]NonRes - Report'!$G$9*'[2]NonRes - Report'!$J$19,IF($B28="2-inch",'[2]NonRes - Report'!$G$9*'[2]NonRes - Report'!$K$19,IF($B28="3-inch",'[2]NonRes - Report'!$G$9*'[2]NonRes - Report'!$L$19,IF($B28="4-inch",'[2]NonRes - Report'!$G$9*'[2]NonRes - Report'!$M$19,IF($B28="6-inch",'[2]NonRes - Report'!$G$9*'[2]NonRes - Report'!$N$19, 0)))))))</f>
        <v>0</v>
      </c>
      <c r="EB28" s="38">
        <f>IF($B28="3/4-inch",'[2]NonRes - Report'!$G$9, IF($B28="1-inch",'[2]NonRes - Report'!$G$9*'[2]NonRes - Report'!$I$19,IF($B28="1 1/2-inch", '[2]NonRes - Report'!$G$9*'[2]NonRes - Report'!$J$19,IF($B28="2-inch",'[2]NonRes - Report'!$G$9*'[2]NonRes - Report'!$K$19,IF($B28="3-inch",'[2]NonRes - Report'!$G$9*'[2]NonRes - Report'!$L$19,IF($B28="4-inch",'[2]NonRes - Report'!$G$9*'[2]NonRes - Report'!$M$19,IF($B28="6-inch",'[2]NonRes - Report'!$G$9*'[2]NonRes - Report'!$N$19, 0)))))))</f>
        <v>0</v>
      </c>
      <c r="EC28" s="38">
        <f>IF($B28="3/4-inch",'[2]NonRes - Report'!$G$9, IF($B28="1-inch",'[2]NonRes - Report'!$G$9*'[2]NonRes - Report'!$I$19,IF($B28="1 1/2-inch", '[2]NonRes - Report'!$G$9*'[2]NonRes - Report'!$J$19,IF($B28="2-inch",'[2]NonRes - Report'!$G$9*'[2]NonRes - Report'!$K$19,IF($B28="3-inch",'[2]NonRes - Report'!$G$9*'[2]NonRes - Report'!$L$19,IF($B28="4-inch",'[2]NonRes - Report'!$G$9*'[2]NonRes - Report'!$M$19,IF($B28="6-inch",'[2]NonRes - Report'!$G$9*'[2]NonRes - Report'!$N$19, 0)))))))</f>
        <v>0</v>
      </c>
      <c r="ED28" s="38">
        <f>IF($B28="3/4-inch",'[2]NonRes - Report'!$G$9, IF($B28="1-inch",'[2]NonRes - Report'!$G$9*'[2]NonRes - Report'!$I$19,IF($B28="1 1/2-inch", '[2]NonRes - Report'!$G$9*'[2]NonRes - Report'!$J$19,IF($B28="2-inch",'[2]NonRes - Report'!$G$9*'[2]NonRes - Report'!$K$19,IF($B28="3-inch",'[2]NonRes - Report'!$G$9*'[2]NonRes - Report'!$L$19,IF($B28="4-inch",'[2]NonRes - Report'!$G$9*'[2]NonRes - Report'!$M$19,IF($B28="6-inch",'[2]NonRes - Report'!$G$9*'[2]NonRes - Report'!$N$19, 0)))))))</f>
        <v>0</v>
      </c>
      <c r="EE28" s="38">
        <f>IF($B28="3/4-inch",'[2]NonRes - Report'!$G$9, IF($B28="1-inch",'[2]NonRes - Report'!$G$9*'[2]NonRes - Report'!$I$19,IF($B28="1 1/2-inch", '[2]NonRes - Report'!$G$9*'[2]NonRes - Report'!$J$19,IF($B28="2-inch",'[2]NonRes - Report'!$G$9*'[2]NonRes - Report'!$K$19,IF($B28="3-inch",'[2]NonRes - Report'!$G$9*'[2]NonRes - Report'!$L$19,IF($B28="4-inch",'[2]NonRes - Report'!$G$9*'[2]NonRes - Report'!$M$19,IF($B28="6-inch",'[2]NonRes - Report'!$G$9*'[2]NonRes - Report'!$N$19, 0)))))))</f>
        <v>0</v>
      </c>
      <c r="EF28" s="38">
        <f>IF($B28="3/4-inch",'[2]NonRes - Report'!$G$9, IF($B28="1-inch",'[2]NonRes - Report'!$G$9*'[2]NonRes - Report'!$I$19,IF($B28="1 1/2-inch", '[2]NonRes - Report'!$G$9*'[2]NonRes - Report'!$J$19,IF($B28="2-inch",'[2]NonRes - Report'!$G$9*'[2]NonRes - Report'!$K$19,IF($B28="3-inch",'[2]NonRes - Report'!$G$9*'[2]NonRes - Report'!$L$19,IF($B28="4-inch",'[2]NonRes - Report'!$G$9*'[2]NonRes - Report'!$M$19,IF($B28="6-inch",'[2]NonRes - Report'!$G$9*'[2]NonRes - Report'!$N$19, 0)))))))</f>
        <v>0</v>
      </c>
      <c r="EG28" s="39">
        <f>IF($B28="3/4-inch",'[2]NonRes - Report'!$G$9, IF($B28="1-inch",'[2]NonRes - Report'!$G$9*'[2]NonRes - Report'!$I$19,IF($B28="1 1/2-inch", '[2]NonRes - Report'!$G$9*'[2]NonRes - Report'!$J$19,IF($B28="2-inch",'[2]NonRes - Report'!$G$9*'[2]NonRes - Report'!$K$19,IF($B28="3-inch",'[2]NonRes - Report'!$G$9*'[2]NonRes - Report'!$L$19,IF($B28="4-inch",'[2]NonRes - Report'!$G$9*'[2]NonRes - Report'!$M$19,IF($B28="6-inch",'[2]NonRes - Report'!$G$9*'[2]NonRes - Report'!$N$19, 0)))))))</f>
        <v>0</v>
      </c>
      <c r="EH28" s="42"/>
      <c r="EI28" s="42"/>
      <c r="EJ28" s="42"/>
      <c r="EK28" s="42"/>
      <c r="EL28" s="42"/>
      <c r="EM28" s="42"/>
      <c r="EN28" s="42"/>
      <c r="EO28" s="42"/>
      <c r="EP28" s="42"/>
      <c r="EQ28" s="42"/>
      <c r="ER28" s="42"/>
      <c r="ES28" s="42"/>
    </row>
    <row r="29" spans="1:149" ht="15">
      <c r="A29" s="120" t="s">
        <v>86</v>
      </c>
      <c r="B29" s="34" t="str">
        <f>'[2]Input - NonRes'!A472</f>
        <v>6-inch</v>
      </c>
      <c r="C29" s="35">
        <f t="shared" si="0"/>
        <v>3731.05</v>
      </c>
      <c r="D29" s="36">
        <f t="shared" si="1"/>
        <v>31300</v>
      </c>
      <c r="E29" s="37">
        <f>IF('[2]NonRes - Report'!$K$22="Monthly",(AVERAGE(F29:Q29)),AVERAGE(F29,H29,J29,L29,N29,P29))</f>
        <v>2608.3333333333335</v>
      </c>
      <c r="F29" s="38">
        <f>IF('[2]Input - NonRes'!B472="", "", '[2]Input - NonRes'!B472)</f>
        <v>0</v>
      </c>
      <c r="G29" s="38">
        <f>IF('[2]Input - NonRes'!C472="","",'[2]Input - NonRes'!C472)</f>
        <v>0</v>
      </c>
      <c r="H29" s="38">
        <f>IF('[2]Input - NonRes'!D472="", "", '[2]Input - NonRes'!D472)</f>
        <v>0</v>
      </c>
      <c r="I29" s="38">
        <f>IF('[2]Input - NonRes'!E472="", "", '[2]Input - NonRes'!E472)</f>
        <v>0</v>
      </c>
      <c r="J29" s="38">
        <f>IF('[2]Input - NonRes'!F472="", "", '[2]Input - NonRes'!F472)</f>
        <v>1300</v>
      </c>
      <c r="K29" s="38">
        <f>IF('[2]Input - NonRes'!G472="", "", '[2]Input - NonRes'!G472)</f>
        <v>2200</v>
      </c>
      <c r="L29" s="38">
        <f>IF('[2]Input - NonRes'!H472="", "", '[2]Input - NonRes'!H472)</f>
        <v>9400</v>
      </c>
      <c r="M29" s="38">
        <f>IF('[2]Input - NonRes'!I472="", "", '[2]Input - NonRes'!I472)</f>
        <v>18400</v>
      </c>
      <c r="N29" s="38">
        <f>IF('[2]Input - NonRes'!J472="", "", '[2]Input - NonRes'!J472)</f>
        <v>0</v>
      </c>
      <c r="O29" s="38">
        <f>IF('[2]Input - NonRes'!K472="", "", '[2]Input - NonRes'!K472)</f>
        <v>0</v>
      </c>
      <c r="P29" s="38">
        <f>IF('[2]Input - NonRes'!L472="", "", '[2]Input - NonRes'!L472)</f>
        <v>0</v>
      </c>
      <c r="Q29" s="39">
        <f>IF('[2]Input - NonRes'!M472="", "", '[2]Input - NonRes'!M472)</f>
        <v>0</v>
      </c>
      <c r="R29" s="40">
        <f>IF(AND($B29="3/4-inch", NOT(F29=""),OR(F29&gt;=0, F29&lt;0)),'[2]NonRes - Report'!$E$9,IF(AND($B29="1-inch", NOT(F29=""),OR(F29&gt;=0, F29&lt;0)),'[2]NonRes - Report'!$I$9,IF(AND($B29="1 1/2-inch", NOT(F29=""),OR(F29&gt;=0, F29&lt;0)),'[2]NonRes - Report'!$J$9,IF(AND($B29="2-inch", NOT(F29=""),OR(F29&gt;=0, F29&lt;0)),'[2]NonRes - Report'!$K$9,IF(AND($B29="3-inch", NOT(F29=""),OR(F29&gt;=0, F29&lt;0)),'[2]NonRes - Report'!$L$9,IF(AND($B29="4-inch", NOT(F29=""),OR(F29&gt;=0, F29&lt;0)),'[2]NonRes - Report'!$M$9,IF(AND($B29="6-inch", NOT(F29=""),OR(F29&gt;=0, F29&lt;0)),'[2]NonRes - Report'!$N$9, 0)))))))</f>
        <v>288.75</v>
      </c>
      <c r="S29" s="40">
        <f>IF(AND($B29="3/4-inch", NOT(G29=""),OR(G29&gt;=0, G29&lt;0)),'[2]NonRes - Report'!$E$9,IF(AND($B29="1-inch", NOT(G29=""),OR(G29&gt;=0, G29&lt;0)),'[2]NonRes - Report'!$I$9,IF(AND($B29="1 1/2-inch", NOT(G29=""),OR(G29&gt;=0, G29&lt;0)),'[2]NonRes - Report'!$J$9,IF(AND($B29="2-inch", NOT(G29=""),OR(G29&gt;=0, G29&lt;0)),'[2]NonRes - Report'!$K$9,IF(AND($B29="3-inch", NOT(G29=""),OR(G29&gt;=0, G29&lt;0)),'[2]NonRes - Report'!$L$9,IF(AND($B29="4-inch", NOT(G29=""),OR(G29&gt;=0, G29&lt;0)),'[2]NonRes - Report'!$M$9,IF(AND($B29="6-inch", NOT(G29=""),OR(G29&gt;=0, G29&lt;0)),'[2]NonRes - Report'!$N$9, 0)))))))</f>
        <v>288.75</v>
      </c>
      <c r="T29" s="40">
        <f>IF(AND($B29="3/4-inch", NOT(H29=""),OR(H29&gt;=0, H29&lt;0)),'[2]NonRes - Report'!$E$9,IF(AND($B29="1-inch", NOT(H29=""),OR(H29&gt;=0, H29&lt;0)),'[2]NonRes - Report'!$I$9,IF(AND($B29="1 1/2-inch", NOT(H29=""),OR(H29&gt;=0, H29&lt;0)),'[2]NonRes - Report'!$J$9,IF(AND($B29="2-inch", NOT(H29=""),OR(H29&gt;=0, H29&lt;0)),'[2]NonRes - Report'!$K$9,IF(AND($B29="3-inch", NOT(H29=""),OR(H29&gt;=0, H29&lt;0)),'[2]NonRes - Report'!$L$9,IF(AND($B29="4-inch", NOT(H29=""),OR(H29&gt;=0, H29&lt;0)),'[2]NonRes - Report'!$M$9,IF(AND($B29="6-inch", NOT(H29=""),OR(H29&gt;=0, H29&lt;0)),'[2]NonRes - Report'!$N$9, 0)))))))</f>
        <v>288.75</v>
      </c>
      <c r="U29" s="40">
        <f>IF(AND($B29="3/4-inch", NOT(I29=""),OR(I29&gt;=0, I29&lt;0)),'[2]NonRes - Report'!$E$9,IF(AND($B29="1-inch", NOT(I29=""),OR(I29&gt;=0, I29&lt;0)),'[2]NonRes - Report'!$I$9,IF(AND($B29="1 1/2-inch", NOT(I29=""),OR(I29&gt;=0, I29&lt;0)),'[2]NonRes - Report'!$J$9,IF(AND($B29="2-inch", NOT(I29=""),OR(I29&gt;=0, I29&lt;0)),'[2]NonRes - Report'!$K$9,IF(AND($B29="3-inch", NOT(I29=""),OR(I29&gt;=0, I29&lt;0)),'[2]NonRes - Report'!$L$9,IF(AND($B29="4-inch", NOT(I29=""),OR(I29&gt;=0, I29&lt;0)),'[2]NonRes - Report'!$M$9,IF(AND($B29="6-inch", NOT(I29=""),OR(I29&gt;=0, I29&lt;0)),'[2]NonRes - Report'!$N$9, 0)))))))</f>
        <v>288.75</v>
      </c>
      <c r="V29" s="40">
        <f>IF(AND($B29="3/4-inch", NOT(J29=""),OR(J29&gt;=0, J29&lt;0)),'[2]NonRes - Report'!$E$9,IF(AND($B29="1-inch", NOT(J29=""),OR(J29&gt;=0, J29&lt;0)),'[2]NonRes - Report'!$I$9,IF(AND($B29="1 1/2-inch", NOT(J29=""),OR(J29&gt;=0, J29&lt;0)),'[2]NonRes - Report'!$J$9,IF(AND($B29="2-inch", NOT(J29=""),OR(J29&gt;=0, J29&lt;0)),'[2]NonRes - Report'!$K$9,IF(AND($B29="3-inch", NOT(J29=""),OR(J29&gt;=0, J29&lt;0)),'[2]NonRes - Report'!$L$9,IF(AND($B29="4-inch", NOT(J29=""),OR(J29&gt;=0, J29&lt;0)),'[2]NonRes - Report'!$M$9,IF(AND($B29="6-inch", NOT(J29=""),OR(J29&gt;=0, J29&lt;0)),'[2]NonRes - Report'!$N$9, 0)))))))</f>
        <v>288.75</v>
      </c>
      <c r="W29" s="40">
        <f>IF(AND($B29="3/4-inch", NOT(K29=""),OR(K29&gt;=0, K29&lt;0)),'[2]NonRes - Report'!$E$9,IF(AND($B29="1-inch", NOT(K29=""),OR(K29&gt;=0, K29&lt;0)),'[2]NonRes - Report'!$I$9,IF(AND($B29="1 1/2-inch", NOT(K29=""),OR(K29&gt;=0, K29&lt;0)),'[2]NonRes - Report'!$J$9,IF(AND($B29="2-inch", NOT(K29=""),OR(K29&gt;=0, K29&lt;0)),'[2]NonRes - Report'!$K$9,IF(AND($B29="3-inch", NOT(K29=""),OR(K29&gt;=0, K29&lt;0)),'[2]NonRes - Report'!$L$9,IF(AND($B29="4-inch", NOT(K29=""),OR(K29&gt;=0, K29&lt;0)),'[2]NonRes - Report'!$M$9,IF(AND($B29="6-inch", NOT(K29=""),OR(K29&gt;=0, K29&lt;0)),'[2]NonRes - Report'!$N$9, 0)))))))</f>
        <v>288.75</v>
      </c>
      <c r="X29" s="40">
        <f>IF(AND($B29="3/4-inch", NOT(L29=""),OR(L29&gt;=0, L29&lt;0)),'[2]NonRes - Report'!$E$9,IF(AND($B29="1-inch", NOT(L29=""),OR(L29&gt;=0, L29&lt;0)),'[2]NonRes - Report'!$I$9,IF(AND($B29="1 1/2-inch", NOT(L29=""),OR(L29&gt;=0, L29&lt;0)),'[2]NonRes - Report'!$J$9,IF(AND($B29="2-inch", NOT(L29=""),OR(L29&gt;=0, L29&lt;0)),'[2]NonRes - Report'!$K$9,IF(AND($B29="3-inch", NOT(L29=""),OR(L29&gt;=0, L29&lt;0)),'[2]NonRes - Report'!$L$9,IF(AND($B29="4-inch", NOT(L29=""),OR(L29&gt;=0, L29&lt;0)),'[2]NonRes - Report'!$M$9,IF(AND($B29="6-inch", NOT(L29=""),OR(L29&gt;=0, L29&lt;0)),'[2]NonRes - Report'!$N$9, 0)))))))</f>
        <v>288.75</v>
      </c>
      <c r="Y29" s="40">
        <f>IF(AND($B29="3/4-inch", NOT(M29=""),OR(M29&gt;=0, M29&lt;0)),'[2]NonRes - Report'!$E$9,IF(AND($B29="1-inch", NOT(M29=""),OR(M29&gt;=0, M29&lt;0)),'[2]NonRes - Report'!$I$9,IF(AND($B29="1 1/2-inch", NOT(M29=""),OR(M29&gt;=0, M29&lt;0)),'[2]NonRes - Report'!$J$9,IF(AND($B29="2-inch", NOT(M29=""),OR(M29&gt;=0, M29&lt;0)),'[2]NonRes - Report'!$K$9,IF(AND($B29="3-inch", NOT(M29=""),OR(M29&gt;=0, M29&lt;0)),'[2]NonRes - Report'!$L$9,IF(AND($B29="4-inch", NOT(M29=""),OR(M29&gt;=0, M29&lt;0)),'[2]NonRes - Report'!$M$9,IF(AND($B29="6-inch", NOT(M29=""),OR(M29&gt;=0, M29&lt;0)),'[2]NonRes - Report'!$N$9, 0)))))))</f>
        <v>288.75</v>
      </c>
      <c r="Z29" s="40">
        <f>IF(AND($B29="3/4-inch", NOT(N29=""),OR(N29&gt;=0, N29&lt;0)),'[2]NonRes - Report'!$E$9,IF(AND($B29="1-inch", NOT(N29=""),OR(N29&gt;=0, N29&lt;0)),'[2]NonRes - Report'!$I$9,IF(AND($B29="1 1/2-inch", NOT(N29=""),OR(N29&gt;=0, N29&lt;0)),'[2]NonRes - Report'!$J$9,IF(AND($B29="2-inch", NOT(N29=""),OR(N29&gt;=0, N29&lt;0)),'[2]NonRes - Report'!$K$9,IF(AND($B29="3-inch", NOT(N29=""),OR(N29&gt;=0, N29&lt;0)),'[2]NonRes - Report'!$L$9,IF(AND($B29="4-inch", NOT(N29=""),OR(N29&gt;=0, N29&lt;0)),'[2]NonRes - Report'!$M$9,IF(AND($B29="6-inch", NOT(N29=""),OR(N29&gt;=0, N29&lt;0)),'[2]NonRes - Report'!$N$9, 0)))))))</f>
        <v>288.75</v>
      </c>
      <c r="AA29" s="40">
        <f>IF(AND($B29="3/4-inch", NOT(O29=""),OR(O29&gt;=0, O29&lt;0)),'[2]NonRes - Report'!$E$9,IF(AND($B29="1-inch", NOT(O29=""),OR(O29&gt;=0, O29&lt;0)),'[2]NonRes - Report'!$I$9,IF(AND($B29="1 1/2-inch", NOT(O29=""),OR(O29&gt;=0, O29&lt;0)),'[2]NonRes - Report'!$J$9,IF(AND($B29="2-inch", NOT(O29=""),OR(O29&gt;=0, O29&lt;0)),'[2]NonRes - Report'!$K$9,IF(AND($B29="3-inch", NOT(O29=""),OR(O29&gt;=0, O29&lt;0)),'[2]NonRes - Report'!$L$9,IF(AND($B29="4-inch", NOT(O29=""),OR(O29&gt;=0, O29&lt;0)),'[2]NonRes - Report'!$M$9,IF(AND($B29="6-inch", NOT(O29=""),OR(O29&gt;=0, O29&lt;0)),'[2]NonRes - Report'!$N$9, 0)))))))</f>
        <v>288.75</v>
      </c>
      <c r="AB29" s="40">
        <f>IF(AND($B29="3/4-inch", NOT(P29=""),OR(P29&gt;=0, P29&lt;0)),'[2]NonRes - Report'!$E$9,IF(AND($B29="1-inch", NOT(P29=""),OR(P29&gt;=0, P29&lt;0)),'[2]NonRes - Report'!$I$9,IF(AND($B29="1 1/2-inch", NOT(P29=""),OR(P29&gt;=0, P29&lt;0)),'[2]NonRes - Report'!$J$9,IF(AND($B29="2-inch", NOT(P29=""),OR(P29&gt;=0, P29&lt;0)),'[2]NonRes - Report'!$K$9,IF(AND($B29="3-inch", NOT(P29=""),OR(P29&gt;=0, P29&lt;0)),'[2]NonRes - Report'!$L$9,IF(AND($B29="4-inch", NOT(P29=""),OR(P29&gt;=0, P29&lt;0)),'[2]NonRes - Report'!$M$9,IF(AND($B29="6-inch", NOT(P29=""),OR(P29&gt;=0, P29&lt;0)),'[2]NonRes - Report'!$N$9, 0)))))))</f>
        <v>288.75</v>
      </c>
      <c r="AC29" s="41">
        <f>IF(AND($B29="3/4-inch", NOT(Q29=""),OR(Q29&gt;=0, Q29&lt;0)),'[2]NonRes - Report'!$E$9,IF(AND($B29="1-inch", NOT(Q29=""),OR(Q29&gt;=0, Q29&lt;0)),'[2]NonRes - Report'!$I$9,IF(AND($B29="1 1/2-inch", NOT(Q29=""),OR(Q29&gt;=0, Q29&lt;0)),'[2]NonRes - Report'!$J$9,IF(AND($B29="2-inch", NOT(Q29=""),OR(Q29&gt;=0, Q29&lt;0)),'[2]NonRes - Report'!$K$9,IF(AND($B29="3-inch", NOT(Q29=""),OR(Q29&gt;=0, Q29&lt;0)),'[2]NonRes - Report'!$L$9,IF(AND($B29="4-inch", NOT(Q29=""),OR(Q29&gt;=0, Q29&lt;0)),'[2]NonRes - Report'!$M$9,IF(AND($B29="6-inch", NOT(Q29=""),OR(Q29&gt;=0, Q29&lt;0)),'[2]NonRes - Report'!$N$9, 0)))))))</f>
        <v>288.75</v>
      </c>
      <c r="AD29" s="38">
        <f>IF(AND($B29="3/4-inch",DJ29&gt;'[2]NonRes - Report'!$G$10),'[2]NonRes - Report'!$G$10,IF(AND($B29="3/4-inch",ABS(DJ29)&gt;'[2]NonRes - Report'!$G$10),-'[2]NonRes - Report'!$G$10,IF(AND($B29="1-inch",DJ29&gt;'[2]NonRes - Report'!$I$10),'[2]NonRes - Report'!$I$10,IF(AND($B29="1-inch",ABS(DJ29)&gt;'[2]NonRes - Report'!$I$10),-'[2]NonRes - Report'!$I$10,IF(AND($B29="1 1/2-inch",DJ29&gt;'[2]NonRes - Report'!$J$10),'[2]NonRes - Report'!$J$10,IF(AND($B29="1 1/2-inch",ABS(DJ29)&gt;'[2]NonRes - Report'!$J$10),-'[2]NonRes - Report'!$J$10,IF(AND($B29="2-inch",DJ29&gt;'[2]NonRes - Report'!$K$10),'[2]NonRes - Report'!$K$10,IF(AND($B29="2-inch",ABS(DJ29)&gt;'[2]NonRes - Report'!$K$10),-'[2]NonRes - Report'!$K$10,IF(AND($B29="3-inch",DJ29&gt;'[2]NonRes - Report'!$L$10),'[2]NonRes - Report'!$L$10,IF(AND($B29="3-inch",ABS(DJ29)&gt;'[2]NonRes - Report'!$L$10),-'[2]NonRes - Report'!$L$10,IF(AND($B29="4-inch",DJ29&gt;'[2]NonRes - Report'!$M$10),'[2]NonRes - Report'!$M$10,IF(AND($B29="4-inch",ABS(DJ29)&gt;'[2]NonRes - Report'!$M$10),-'[2]NonRes - Report'!$M$10,IF(AND($B29="6-inch",DJ29&gt;'[2]NonRes - Report'!$N$10),'[2]NonRes - Report'!$N$10,IF(AND($B29="6-inch",ABS(DJ29)&gt;'[2]NonRes - Report'!$N$10),-'[2]NonRes - Report'!$N$10,IF(DJ29&lt;0,-DJ29,DJ29)))))))))))))))</f>
        <v>0</v>
      </c>
      <c r="AE29" s="38">
        <f>IF(AND($B29="3/4-inch",DK29&gt;'[2]NonRes - Report'!$G$10),'[2]NonRes - Report'!$G$10,IF(AND($B29="3/4-inch",ABS(DK29)&gt;'[2]NonRes - Report'!$G$10),-'[2]NonRes - Report'!$G$10,IF(AND($B29="1-inch",DK29&gt;'[2]NonRes - Report'!$I$10),'[2]NonRes - Report'!$I$10,IF(AND($B29="1-inch",ABS(DK29)&gt;'[2]NonRes - Report'!$I$10),-'[2]NonRes - Report'!$I$10,IF(AND($B29="1 1/2-inch",DK29&gt;'[2]NonRes - Report'!$J$10),'[2]NonRes - Report'!$J$10,IF(AND($B29="1 1/2-inch",ABS(DK29)&gt;'[2]NonRes - Report'!$J$10),-'[2]NonRes - Report'!$J$10,IF(AND($B29="2-inch",DK29&gt;'[2]NonRes - Report'!$K$10),'[2]NonRes - Report'!$K$10,IF(AND($B29="2-inch",ABS(DK29)&gt;'[2]NonRes - Report'!$K$10),-'[2]NonRes - Report'!$K$10,IF(AND($B29="3-inch",DK29&gt;'[2]NonRes - Report'!$L$10),'[2]NonRes - Report'!$L$10,IF(AND($B29="3-inch",ABS(DK29)&gt;'[2]NonRes - Report'!$L$10),-'[2]NonRes - Report'!$L$10,IF(AND($B29="4-inch",DK29&gt;'[2]NonRes - Report'!$M$10),'[2]NonRes - Report'!$M$10,IF(AND($B29="4-inch",ABS(DK29)&gt;'[2]NonRes - Report'!$M$10),-'[2]NonRes - Report'!$M$10,IF(AND($B29="6-inch",DK29&gt;'[2]NonRes - Report'!$N$10),'[2]NonRes - Report'!$N$10,IF(AND($B29="6-inch",ABS(DK29)&gt;'[2]NonRes - Report'!$N$10),-'[2]NonRes - Report'!$N$10,IF(DK29&lt;0,-DK29,DK29)))))))))))))))</f>
        <v>0</v>
      </c>
      <c r="AF29" s="38">
        <f>IF(AND($B29="3/4-inch",DL29&gt;'[2]NonRes - Report'!$G$10),'[2]NonRes - Report'!$G$10,IF(AND($B29="3/4-inch",ABS(DL29)&gt;'[2]NonRes - Report'!$G$10),-'[2]NonRes - Report'!$G$10,IF(AND($B29="1-inch",DL29&gt;'[2]NonRes - Report'!$I$10),'[2]NonRes - Report'!$I$10,IF(AND($B29="1-inch",ABS(DL29)&gt;'[2]NonRes - Report'!$I$10),-'[2]NonRes - Report'!$I$10,IF(AND($B29="1 1/2-inch",DL29&gt;'[2]NonRes - Report'!$J$10),'[2]NonRes - Report'!$J$10,IF(AND($B29="1 1/2-inch",ABS(DL29)&gt;'[2]NonRes - Report'!$J$10),-'[2]NonRes - Report'!$J$10,IF(AND($B29="2-inch",DL29&gt;'[2]NonRes - Report'!$K$10),'[2]NonRes - Report'!$K$10,IF(AND($B29="2-inch",ABS(DL29)&gt;'[2]NonRes - Report'!$K$10),-'[2]NonRes - Report'!$K$10,IF(AND($B29="3-inch",DL29&gt;'[2]NonRes - Report'!$L$10),'[2]NonRes - Report'!$L$10,IF(AND($B29="3-inch",ABS(DL29)&gt;'[2]NonRes - Report'!$L$10),-'[2]NonRes - Report'!$L$10,IF(AND($B29="4-inch",DL29&gt;'[2]NonRes - Report'!$M$10),'[2]NonRes - Report'!$M$10,IF(AND($B29="4-inch",ABS(DL29)&gt;'[2]NonRes - Report'!$M$10),-'[2]NonRes - Report'!$M$10,IF(AND($B29="6-inch",DL29&gt;'[2]NonRes - Report'!$N$10),'[2]NonRes - Report'!$N$10,IF(AND($B29="6-inch",ABS(DL29)&gt;'[2]NonRes - Report'!$N$10),-'[2]NonRes - Report'!$N$10,IF(DL29&lt;0,-DL29,DL29)))))))))))))))</f>
        <v>0</v>
      </c>
      <c r="AG29" s="38">
        <f>IF(AND($B29="3/4-inch",DM29&gt;'[2]NonRes - Report'!$G$10),'[2]NonRes - Report'!$G$10,IF(AND($B29="3/4-inch",ABS(DM29)&gt;'[2]NonRes - Report'!$G$10),-'[2]NonRes - Report'!$G$10,IF(AND($B29="1-inch",DM29&gt;'[2]NonRes - Report'!$I$10),'[2]NonRes - Report'!$I$10,IF(AND($B29="1-inch",ABS(DM29)&gt;'[2]NonRes - Report'!$I$10),-'[2]NonRes - Report'!$I$10,IF(AND($B29="1 1/2-inch",DM29&gt;'[2]NonRes - Report'!$J$10),'[2]NonRes - Report'!$J$10,IF(AND($B29="1 1/2-inch",ABS(DM29)&gt;'[2]NonRes - Report'!$J$10),-'[2]NonRes - Report'!$J$10,IF(AND($B29="2-inch",DM29&gt;'[2]NonRes - Report'!$K$10),'[2]NonRes - Report'!$K$10,IF(AND($B29="2-inch",ABS(DM29)&gt;'[2]NonRes - Report'!$K$10),-'[2]NonRes - Report'!$K$10,IF(AND($B29="3-inch",DM29&gt;'[2]NonRes - Report'!$L$10),'[2]NonRes - Report'!$L$10,IF(AND($B29="3-inch",ABS(DM29)&gt;'[2]NonRes - Report'!$L$10),-'[2]NonRes - Report'!$L$10,IF(AND($B29="4-inch",DM29&gt;'[2]NonRes - Report'!$M$10),'[2]NonRes - Report'!$M$10,IF(AND($B29="4-inch",ABS(DM29)&gt;'[2]NonRes - Report'!$M$10),-'[2]NonRes - Report'!$M$10,IF(AND($B29="6-inch",DM29&gt;'[2]NonRes - Report'!$N$10),'[2]NonRes - Report'!$N$10,IF(AND($B29="6-inch",ABS(DM29)&gt;'[2]NonRes - Report'!$N$10),-'[2]NonRes - Report'!$N$10,IF(DM29&lt;0,-DM29,DM29)))))))))))))))</f>
        <v>0</v>
      </c>
      <c r="AH29" s="38">
        <f>IF(AND($B29="3/4-inch",DN29&gt;'[2]NonRes - Report'!$G$10),'[2]NonRes - Report'!$G$10,IF(AND($B29="3/4-inch",ABS(DN29)&gt;'[2]NonRes - Report'!$G$10),-'[2]NonRes - Report'!$G$10,IF(AND($B29="1-inch",DN29&gt;'[2]NonRes - Report'!$I$10),'[2]NonRes - Report'!$I$10,IF(AND($B29="1-inch",ABS(DN29)&gt;'[2]NonRes - Report'!$I$10),-'[2]NonRes - Report'!$I$10,IF(AND($B29="1 1/2-inch",DN29&gt;'[2]NonRes - Report'!$J$10),'[2]NonRes - Report'!$J$10,IF(AND($B29="1 1/2-inch",ABS(DN29)&gt;'[2]NonRes - Report'!$J$10),-'[2]NonRes - Report'!$J$10,IF(AND($B29="2-inch",DN29&gt;'[2]NonRes - Report'!$K$10),'[2]NonRes - Report'!$K$10,IF(AND($B29="2-inch",ABS(DN29)&gt;'[2]NonRes - Report'!$K$10),-'[2]NonRes - Report'!$K$10,IF(AND($B29="3-inch",DN29&gt;'[2]NonRes - Report'!$L$10),'[2]NonRes - Report'!$L$10,IF(AND($B29="3-inch",ABS(DN29)&gt;'[2]NonRes - Report'!$L$10),-'[2]NonRes - Report'!$L$10,IF(AND($B29="4-inch",DN29&gt;'[2]NonRes - Report'!$M$10),'[2]NonRes - Report'!$M$10,IF(AND($B29="4-inch",ABS(DN29)&gt;'[2]NonRes - Report'!$M$10),-'[2]NonRes - Report'!$M$10,IF(AND($B29="6-inch",DN29&gt;'[2]NonRes - Report'!$N$10),'[2]NonRes - Report'!$N$10,IF(AND($B29="6-inch",ABS(DN29)&gt;'[2]NonRes - Report'!$N$10),-'[2]NonRes - Report'!$N$10,IF(DN29&lt;0,-DN29,DN29)))))))))))))))</f>
        <v>1300</v>
      </c>
      <c r="AI29" s="38">
        <f>IF(AND($B29="3/4-inch",DO29&gt;'[2]NonRes - Report'!$G$10),'[2]NonRes - Report'!$G$10,IF(AND($B29="3/4-inch",ABS(DO29)&gt;'[2]NonRes - Report'!$G$10),-'[2]NonRes - Report'!$G$10,IF(AND($B29="1-inch",DO29&gt;'[2]NonRes - Report'!$I$10),'[2]NonRes - Report'!$I$10,IF(AND($B29="1-inch",ABS(DO29)&gt;'[2]NonRes - Report'!$I$10),-'[2]NonRes - Report'!$I$10,IF(AND($B29="1 1/2-inch",DO29&gt;'[2]NonRes - Report'!$J$10),'[2]NonRes - Report'!$J$10,IF(AND($B29="1 1/2-inch",ABS(DO29)&gt;'[2]NonRes - Report'!$J$10),-'[2]NonRes - Report'!$J$10,IF(AND($B29="2-inch",DO29&gt;'[2]NonRes - Report'!$K$10),'[2]NonRes - Report'!$K$10,IF(AND($B29="2-inch",ABS(DO29)&gt;'[2]NonRes - Report'!$K$10),-'[2]NonRes - Report'!$K$10,IF(AND($B29="3-inch",DO29&gt;'[2]NonRes - Report'!$L$10),'[2]NonRes - Report'!$L$10,IF(AND($B29="3-inch",ABS(DO29)&gt;'[2]NonRes - Report'!$L$10),-'[2]NonRes - Report'!$L$10,IF(AND($B29="4-inch",DO29&gt;'[2]NonRes - Report'!$M$10),'[2]NonRes - Report'!$M$10,IF(AND($B29="4-inch",ABS(DO29)&gt;'[2]NonRes - Report'!$M$10),-'[2]NonRes - Report'!$M$10,IF(AND($B29="6-inch",DO29&gt;'[2]NonRes - Report'!$N$10),'[2]NonRes - Report'!$N$10,IF(AND($B29="6-inch",ABS(DO29)&gt;'[2]NonRes - Report'!$N$10),-'[2]NonRes - Report'!$N$10,IF(DO29&lt;0,-DO29,DO29)))))))))))))))</f>
        <v>2200</v>
      </c>
      <c r="AJ29" s="38">
        <f>IF(AND($B29="3/4-inch",DP29&gt;'[2]NonRes - Report'!$G$10),'[2]NonRes - Report'!$G$10,IF(AND($B29="3/4-inch",ABS(DP29)&gt;'[2]NonRes - Report'!$G$10),-'[2]NonRes - Report'!$G$10,IF(AND($B29="1-inch",DP29&gt;'[2]NonRes - Report'!$I$10),'[2]NonRes - Report'!$I$10,IF(AND($B29="1-inch",ABS(DP29)&gt;'[2]NonRes - Report'!$I$10),-'[2]NonRes - Report'!$I$10,IF(AND($B29="1 1/2-inch",DP29&gt;'[2]NonRes - Report'!$J$10),'[2]NonRes - Report'!$J$10,IF(AND($B29="1 1/2-inch",ABS(DP29)&gt;'[2]NonRes - Report'!$J$10),-'[2]NonRes - Report'!$J$10,IF(AND($B29="2-inch",DP29&gt;'[2]NonRes - Report'!$K$10),'[2]NonRes - Report'!$K$10,IF(AND($B29="2-inch",ABS(DP29)&gt;'[2]NonRes - Report'!$K$10),-'[2]NonRes - Report'!$K$10,IF(AND($B29="3-inch",DP29&gt;'[2]NonRes - Report'!$L$10),'[2]NonRes - Report'!$L$10,IF(AND($B29="3-inch",ABS(DP29)&gt;'[2]NonRes - Report'!$L$10),-'[2]NonRes - Report'!$L$10,IF(AND($B29="4-inch",DP29&gt;'[2]NonRes - Report'!$M$10),'[2]NonRes - Report'!$M$10,IF(AND($B29="4-inch",ABS(DP29)&gt;'[2]NonRes - Report'!$M$10),-'[2]NonRes - Report'!$M$10,IF(AND($B29="6-inch",DP29&gt;'[2]NonRes - Report'!$N$10),'[2]NonRes - Report'!$N$10,IF(AND($B29="6-inch",ABS(DP29)&gt;'[2]NonRes - Report'!$N$10),-'[2]NonRes - Report'!$N$10,IF(DP29&lt;0,-DP29,DP29)))))))))))))))</f>
        <v>9400</v>
      </c>
      <c r="AK29" s="38">
        <f>IF(AND($B29="3/4-inch",DQ29&gt;'[2]NonRes - Report'!$G$10),'[2]NonRes - Report'!$G$10,IF(AND($B29="3/4-inch",ABS(DQ29)&gt;'[2]NonRes - Report'!$G$10),-'[2]NonRes - Report'!$G$10,IF(AND($B29="1-inch",DQ29&gt;'[2]NonRes - Report'!$I$10),'[2]NonRes - Report'!$I$10,IF(AND($B29="1-inch",ABS(DQ29)&gt;'[2]NonRes - Report'!$I$10),-'[2]NonRes - Report'!$I$10,IF(AND($B29="1 1/2-inch",DQ29&gt;'[2]NonRes - Report'!$J$10),'[2]NonRes - Report'!$J$10,IF(AND($B29="1 1/2-inch",ABS(DQ29)&gt;'[2]NonRes - Report'!$J$10),-'[2]NonRes - Report'!$J$10,IF(AND($B29="2-inch",DQ29&gt;'[2]NonRes - Report'!$K$10),'[2]NonRes - Report'!$K$10,IF(AND($B29="2-inch",ABS(DQ29)&gt;'[2]NonRes - Report'!$K$10),-'[2]NonRes - Report'!$K$10,IF(AND($B29="3-inch",DQ29&gt;'[2]NonRes - Report'!$L$10),'[2]NonRes - Report'!$L$10,IF(AND($B29="3-inch",ABS(DQ29)&gt;'[2]NonRes - Report'!$L$10),-'[2]NonRes - Report'!$L$10,IF(AND($B29="4-inch",DQ29&gt;'[2]NonRes - Report'!$M$10),'[2]NonRes - Report'!$M$10,IF(AND($B29="4-inch",ABS(DQ29)&gt;'[2]NonRes - Report'!$M$10),-'[2]NonRes - Report'!$M$10,IF(AND($B29="6-inch",DQ29&gt;'[2]NonRes - Report'!$N$10),'[2]NonRes - Report'!$N$10,IF(AND($B29="6-inch",ABS(DQ29)&gt;'[2]NonRes - Report'!$N$10),-'[2]NonRes - Report'!$N$10,IF(DQ29&lt;0,-DQ29,DQ29)))))))))))))))</f>
        <v>18400</v>
      </c>
      <c r="AL29" s="38">
        <f>IF(AND($B29="3/4-inch",DR29&gt;'[2]NonRes - Report'!$G$10),'[2]NonRes - Report'!$G$10,IF(AND($B29="3/4-inch",ABS(DR29)&gt;'[2]NonRes - Report'!$G$10),-'[2]NonRes - Report'!$G$10,IF(AND($B29="1-inch",DR29&gt;'[2]NonRes - Report'!$I$10),'[2]NonRes - Report'!$I$10,IF(AND($B29="1-inch",ABS(DR29)&gt;'[2]NonRes - Report'!$I$10),-'[2]NonRes - Report'!$I$10,IF(AND($B29="1 1/2-inch",DR29&gt;'[2]NonRes - Report'!$J$10),'[2]NonRes - Report'!$J$10,IF(AND($B29="1 1/2-inch",ABS(DR29)&gt;'[2]NonRes - Report'!$J$10),-'[2]NonRes - Report'!$J$10,IF(AND($B29="2-inch",DR29&gt;'[2]NonRes - Report'!$K$10),'[2]NonRes - Report'!$K$10,IF(AND($B29="2-inch",ABS(DR29)&gt;'[2]NonRes - Report'!$K$10),-'[2]NonRes - Report'!$K$10,IF(AND($B29="3-inch",DR29&gt;'[2]NonRes - Report'!$L$10),'[2]NonRes - Report'!$L$10,IF(AND($B29="3-inch",ABS(DR29)&gt;'[2]NonRes - Report'!$L$10),-'[2]NonRes - Report'!$L$10,IF(AND($B29="4-inch",DR29&gt;'[2]NonRes - Report'!$M$10),'[2]NonRes - Report'!$M$10,IF(AND($B29="4-inch",ABS(DR29)&gt;'[2]NonRes - Report'!$M$10),-'[2]NonRes - Report'!$M$10,IF(AND($B29="6-inch",DR29&gt;'[2]NonRes - Report'!$N$10),'[2]NonRes - Report'!$N$10,IF(AND($B29="6-inch",ABS(DR29)&gt;'[2]NonRes - Report'!$N$10),-'[2]NonRes - Report'!$N$10,IF(DR29&lt;0,-DR29,DR29)))))))))))))))</f>
        <v>0</v>
      </c>
      <c r="AM29" s="38">
        <f>IF(AND($B29="3/4-inch",DS29&gt;'[2]NonRes - Report'!$G$10),'[2]NonRes - Report'!$G$10,IF(AND($B29="3/4-inch",ABS(DS29)&gt;'[2]NonRes - Report'!$G$10),-'[2]NonRes - Report'!$G$10,IF(AND($B29="1-inch",DS29&gt;'[2]NonRes - Report'!$I$10),'[2]NonRes - Report'!$I$10,IF(AND($B29="1-inch",ABS(DS29)&gt;'[2]NonRes - Report'!$I$10),-'[2]NonRes - Report'!$I$10,IF(AND($B29="1 1/2-inch",DS29&gt;'[2]NonRes - Report'!$J$10),'[2]NonRes - Report'!$J$10,IF(AND($B29="1 1/2-inch",ABS(DS29)&gt;'[2]NonRes - Report'!$J$10),-'[2]NonRes - Report'!$J$10,IF(AND($B29="2-inch",DS29&gt;'[2]NonRes - Report'!$K$10),'[2]NonRes - Report'!$K$10,IF(AND($B29="2-inch",ABS(DS29)&gt;'[2]NonRes - Report'!$K$10),-'[2]NonRes - Report'!$K$10,IF(AND($B29="3-inch",DS29&gt;'[2]NonRes - Report'!$L$10),'[2]NonRes - Report'!$L$10,IF(AND($B29="3-inch",ABS(DS29)&gt;'[2]NonRes - Report'!$L$10),-'[2]NonRes - Report'!$L$10,IF(AND($B29="4-inch",DS29&gt;'[2]NonRes - Report'!$M$10),'[2]NonRes - Report'!$M$10,IF(AND($B29="4-inch",ABS(DS29)&gt;'[2]NonRes - Report'!$M$10),-'[2]NonRes - Report'!$M$10,IF(AND($B29="6-inch",DS29&gt;'[2]NonRes - Report'!$N$10),'[2]NonRes - Report'!$N$10,IF(AND($B29="6-inch",ABS(DS29)&gt;'[2]NonRes - Report'!$N$10),-'[2]NonRes - Report'!$N$10,IF(DS29&lt;0,-DS29,DS29)))))))))))))))</f>
        <v>0</v>
      </c>
      <c r="AN29" s="38">
        <f>IF(AND($B29="3/4-inch",DT29&gt;'[2]NonRes - Report'!$G$10),'[2]NonRes - Report'!$G$10,IF(AND($B29="3/4-inch",ABS(DT29)&gt;'[2]NonRes - Report'!$G$10),-'[2]NonRes - Report'!$G$10,IF(AND($B29="1-inch",DT29&gt;'[2]NonRes - Report'!$I$10),'[2]NonRes - Report'!$I$10,IF(AND($B29="1-inch",ABS(DT29)&gt;'[2]NonRes - Report'!$I$10),-'[2]NonRes - Report'!$I$10,IF(AND($B29="1 1/2-inch",DT29&gt;'[2]NonRes - Report'!$J$10),'[2]NonRes - Report'!$J$10,IF(AND($B29="1 1/2-inch",ABS(DT29)&gt;'[2]NonRes - Report'!$J$10),-'[2]NonRes - Report'!$J$10,IF(AND($B29="2-inch",DT29&gt;'[2]NonRes - Report'!$K$10),'[2]NonRes - Report'!$K$10,IF(AND($B29="2-inch",ABS(DT29)&gt;'[2]NonRes - Report'!$K$10),-'[2]NonRes - Report'!$K$10,IF(AND($B29="3-inch",DT29&gt;'[2]NonRes - Report'!$L$10),'[2]NonRes - Report'!$L$10,IF(AND($B29="3-inch",ABS(DT29)&gt;'[2]NonRes - Report'!$L$10),-'[2]NonRes - Report'!$L$10,IF(AND($B29="4-inch",DT29&gt;'[2]NonRes - Report'!$M$10),'[2]NonRes - Report'!$M$10,IF(AND($B29="4-inch",ABS(DT29)&gt;'[2]NonRes - Report'!$M$10),-'[2]NonRes - Report'!$M$10,IF(AND($B29="6-inch",DT29&gt;'[2]NonRes - Report'!$N$10),'[2]NonRes - Report'!$N$10,IF(AND($B29="6-inch",ABS(DT29)&gt;'[2]NonRes - Report'!$N$10),-'[2]NonRes - Report'!$N$10,IF(DT29&lt;0,-DT29,DT29)))))))))))))))</f>
        <v>0</v>
      </c>
      <c r="AO29" s="39">
        <f>IF(AND($B29="3/4-inch",DU29&gt;'[2]NonRes - Report'!$G$10),'[2]NonRes - Report'!$G$10,IF(AND($B29="3/4-inch",ABS(DU29)&gt;'[2]NonRes - Report'!$G$10),-'[2]NonRes - Report'!$G$10,IF(AND($B29="1-inch",DU29&gt;'[2]NonRes - Report'!$I$10),'[2]NonRes - Report'!$I$10,IF(AND($B29="1-inch",ABS(DU29)&gt;'[2]NonRes - Report'!$I$10),-'[2]NonRes - Report'!$I$10,IF(AND($B29="1 1/2-inch",DU29&gt;'[2]NonRes - Report'!$J$10),'[2]NonRes - Report'!$J$10,IF(AND($B29="1 1/2-inch",ABS(DU29)&gt;'[2]NonRes - Report'!$J$10),-'[2]NonRes - Report'!$J$10,IF(AND($B29="2-inch",DU29&gt;'[2]NonRes - Report'!$K$10),'[2]NonRes - Report'!$K$10,IF(AND($B29="2-inch",ABS(DU29)&gt;'[2]NonRes - Report'!$K$10),-'[2]NonRes - Report'!$K$10,IF(AND($B29="3-inch",DU29&gt;'[2]NonRes - Report'!$L$10),'[2]NonRes - Report'!$L$10,IF(AND($B29="3-inch",ABS(DU29)&gt;'[2]NonRes - Report'!$L$10),-'[2]NonRes - Report'!$L$10,IF(AND($B29="4-inch",DU29&gt;'[2]NonRes - Report'!$M$10),'[2]NonRes - Report'!$M$10,IF(AND($B29="4-inch",ABS(DU29)&gt;'[2]NonRes - Report'!$M$10),-'[2]NonRes - Report'!$M$10,IF(AND($B29="6-inch",DU29&gt;'[2]NonRes - Report'!$N$10),'[2]NonRes - Report'!$N$10,IF(AND($B29="6-inch",ABS(DU29)&gt;'[2]NonRes - Report'!$N$10),-'[2]NonRes - Report'!$N$10,IF(DU29&lt;0,-DU29,DU29)))))))))))))))</f>
        <v>0</v>
      </c>
      <c r="AP29" s="40">
        <f>IF(AND($B29="3/4-inch",DJ29&gt;'[2]NonRes - Report'!$G$10),('[2]NonRes - Report'!$G$10/'[2]NonRes - Report'!$I$22*'[2]NonRes - Report'!$E$10),IF(AND($B29="1-inch",DJ29&gt;'[2]NonRes - Report'!$I$10),('[2]NonRes - Report'!$I$10/'[2]NonRes - Report'!$I$22*'[2]NonRes - Report'!$E$10),IF(AND($B29="1 1/2-inch",DJ29&gt;'[2]NonRes - Report'!$J$10),('[2]NonRes - Report'!$J$10/'[2]NonRes - Report'!$I$22*'[2]NonRes - Report'!$E$10),IF(AND($B29="2-inch",DJ29&gt;'[2]NonRes - Report'!$K$10),('[2]NonRes - Report'!$K$10/'[2]NonRes - Report'!$I$22*'[2]NonRes - Report'!$E$10),IF(AND($B29="3-inch",DJ29&gt;'[2]NonRes - Report'!$L$10),('[2]NonRes - Report'!$L$10/'[2]NonRes - Report'!$I$22*'[2]NonRes - Report'!$E$10),IF(AND($B29="4-inch",DJ29&gt;'[2]NonRes - Report'!$M$10),('[2]NonRes - Report'!$M$10/'[2]NonRes - Report'!$I$22*'[2]NonRes - Report'!$E$10),IF(AND($B29="6-inch",DJ29&gt;'[2]NonRes - Report'!$N$10),('[2]NonRes - Report'!$N$10/'[2]NonRes - Report'!$I$22*'[2]NonRes - Report'!$E$10),AD29/'[2]NonRes - Report'!$I$22*'[2]NonRes - Report'!$E$10)))))))</f>
        <v>0</v>
      </c>
      <c r="AQ29" s="40">
        <f>IF(AND($B29="3/4-inch",DK29&gt;'[2]NonRes - Report'!$G$10),('[2]NonRes - Report'!$G$10/'[2]NonRes - Report'!$I$22*'[2]NonRes - Report'!$E$10),IF(AND($B29="1-inch",DK29&gt;'[2]NonRes - Report'!$I$10),('[2]NonRes - Report'!$I$10/'[2]NonRes - Report'!$I$22*'[2]NonRes - Report'!$E$10),IF(AND($B29="1 1/2-inch",DK29&gt;'[2]NonRes - Report'!$J$10),('[2]NonRes - Report'!$J$10/'[2]NonRes - Report'!$I$22*'[2]NonRes - Report'!$E$10),IF(AND($B29="2-inch",DK29&gt;'[2]NonRes - Report'!$K$10),('[2]NonRes - Report'!$K$10/'[2]NonRes - Report'!$I$22*'[2]NonRes - Report'!$E$10),IF(AND($B29="3-inch",DK29&gt;'[2]NonRes - Report'!$L$10),('[2]NonRes - Report'!$L$10/'[2]NonRes - Report'!$I$22*'[2]NonRes - Report'!$E$10),IF(AND($B29="4-inch",DK29&gt;'[2]NonRes - Report'!$M$10),('[2]NonRes - Report'!$M$10/'[2]NonRes - Report'!$I$22*'[2]NonRes - Report'!$E$10),IF(AND($B29="6-inch",DK29&gt;'[2]NonRes - Report'!$N$10),('[2]NonRes - Report'!$N$10/'[2]NonRes - Report'!$I$22*'[2]NonRes - Report'!$E$10),AE29/'[2]NonRes - Report'!$I$22*'[2]NonRes - Report'!$E$10)))))))</f>
        <v>0</v>
      </c>
      <c r="AR29" s="40">
        <f>IF(AND($B29="3/4-inch",DL29&gt;'[2]NonRes - Report'!$G$10),('[2]NonRes - Report'!$G$10/'[2]NonRes - Report'!$I$22*'[2]NonRes - Report'!$E$10),IF(AND($B29="1-inch",DL29&gt;'[2]NonRes - Report'!$I$10),('[2]NonRes - Report'!$I$10/'[2]NonRes - Report'!$I$22*'[2]NonRes - Report'!$E$10),IF(AND($B29="1 1/2-inch",DL29&gt;'[2]NonRes - Report'!$J$10),('[2]NonRes - Report'!$J$10/'[2]NonRes - Report'!$I$22*'[2]NonRes - Report'!$E$10),IF(AND($B29="2-inch",DL29&gt;'[2]NonRes - Report'!$K$10),('[2]NonRes - Report'!$K$10/'[2]NonRes - Report'!$I$22*'[2]NonRes - Report'!$E$10),IF(AND($B29="3-inch",DL29&gt;'[2]NonRes - Report'!$L$10),('[2]NonRes - Report'!$L$10/'[2]NonRes - Report'!$I$22*'[2]NonRes - Report'!$E$10),IF(AND($B29="4-inch",DL29&gt;'[2]NonRes - Report'!$M$10),('[2]NonRes - Report'!$M$10/'[2]NonRes - Report'!$I$22*'[2]NonRes - Report'!$E$10),IF(AND($B29="6-inch",DL29&gt;'[2]NonRes - Report'!$N$10),('[2]NonRes - Report'!$N$10/'[2]NonRes - Report'!$I$22*'[2]NonRes - Report'!$E$10),AF29/'[2]NonRes - Report'!$I$22*'[2]NonRes - Report'!$E$10)))))))</f>
        <v>0</v>
      </c>
      <c r="AS29" s="40">
        <f>IF(AND($B29="3/4-inch",DM29&gt;'[2]NonRes - Report'!$G$10),('[2]NonRes - Report'!$G$10/'[2]NonRes - Report'!$I$22*'[2]NonRes - Report'!$E$10),IF(AND($B29="1-inch",DM29&gt;'[2]NonRes - Report'!$I$10),('[2]NonRes - Report'!$I$10/'[2]NonRes - Report'!$I$22*'[2]NonRes - Report'!$E$10),IF(AND($B29="1 1/2-inch",DM29&gt;'[2]NonRes - Report'!$J$10),('[2]NonRes - Report'!$J$10/'[2]NonRes - Report'!$I$22*'[2]NonRes - Report'!$E$10),IF(AND($B29="2-inch",DM29&gt;'[2]NonRes - Report'!$K$10),('[2]NonRes - Report'!$K$10/'[2]NonRes - Report'!$I$22*'[2]NonRes - Report'!$E$10),IF(AND($B29="3-inch",DM29&gt;'[2]NonRes - Report'!$L$10),('[2]NonRes - Report'!$L$10/'[2]NonRes - Report'!$I$22*'[2]NonRes - Report'!$E$10),IF(AND($B29="4-inch",DM29&gt;'[2]NonRes - Report'!$M$10),('[2]NonRes - Report'!$M$10/'[2]NonRes - Report'!$I$22*'[2]NonRes - Report'!$E$10),IF(AND($B29="6-inch",DM29&gt;'[2]NonRes - Report'!$N$10),('[2]NonRes - Report'!$N$10/'[2]NonRes - Report'!$I$22*'[2]NonRes - Report'!$E$10),AG29/'[2]NonRes - Report'!$I$22*'[2]NonRes - Report'!$E$10)))))))</f>
        <v>0</v>
      </c>
      <c r="AT29" s="40">
        <f>IF(AND($B29="3/4-inch",DN29&gt;'[2]NonRes - Report'!$G$10),('[2]NonRes - Report'!$G$10/'[2]NonRes - Report'!$I$22*'[2]NonRes - Report'!$E$10),IF(AND($B29="1-inch",DN29&gt;'[2]NonRes - Report'!$I$10),('[2]NonRes - Report'!$I$10/'[2]NonRes - Report'!$I$22*'[2]NonRes - Report'!$E$10),IF(AND($B29="1 1/2-inch",DN29&gt;'[2]NonRes - Report'!$J$10),('[2]NonRes - Report'!$J$10/'[2]NonRes - Report'!$I$22*'[2]NonRes - Report'!$E$10),IF(AND($B29="2-inch",DN29&gt;'[2]NonRes - Report'!$K$10),('[2]NonRes - Report'!$K$10/'[2]NonRes - Report'!$I$22*'[2]NonRes - Report'!$E$10),IF(AND($B29="3-inch",DN29&gt;'[2]NonRes - Report'!$L$10),('[2]NonRes - Report'!$L$10/'[2]NonRes - Report'!$I$22*'[2]NonRes - Report'!$E$10),IF(AND($B29="4-inch",DN29&gt;'[2]NonRes - Report'!$M$10),('[2]NonRes - Report'!$M$10/'[2]NonRes - Report'!$I$22*'[2]NonRes - Report'!$E$10),IF(AND($B29="6-inch",DN29&gt;'[2]NonRes - Report'!$N$10),('[2]NonRes - Report'!$N$10/'[2]NonRes - Report'!$I$22*'[2]NonRes - Report'!$E$10),AH29/'[2]NonRes - Report'!$I$22*'[2]NonRes - Report'!$E$10)))))))</f>
        <v>11.049999999999999</v>
      </c>
      <c r="AU29" s="40">
        <f>IF(AND($B29="3/4-inch",DO29&gt;'[2]NonRes - Report'!$G$10),('[2]NonRes - Report'!$G$10/'[2]NonRes - Report'!$I$22*'[2]NonRes - Report'!$E$10),IF(AND($B29="1-inch",DO29&gt;'[2]NonRes - Report'!$I$10),('[2]NonRes - Report'!$I$10/'[2]NonRes - Report'!$I$22*'[2]NonRes - Report'!$E$10),IF(AND($B29="1 1/2-inch",DO29&gt;'[2]NonRes - Report'!$J$10),('[2]NonRes - Report'!$J$10/'[2]NonRes - Report'!$I$22*'[2]NonRes - Report'!$E$10),IF(AND($B29="2-inch",DO29&gt;'[2]NonRes - Report'!$K$10),('[2]NonRes - Report'!$K$10/'[2]NonRes - Report'!$I$22*'[2]NonRes - Report'!$E$10),IF(AND($B29="3-inch",DO29&gt;'[2]NonRes - Report'!$L$10),('[2]NonRes - Report'!$L$10/'[2]NonRes - Report'!$I$22*'[2]NonRes - Report'!$E$10),IF(AND($B29="4-inch",DO29&gt;'[2]NonRes - Report'!$M$10),('[2]NonRes - Report'!$M$10/'[2]NonRes - Report'!$I$22*'[2]NonRes - Report'!$E$10),IF(AND($B29="6-inch",DO29&gt;'[2]NonRes - Report'!$N$10),('[2]NonRes - Report'!$N$10/'[2]NonRes - Report'!$I$22*'[2]NonRes - Report'!$E$10),AI29/'[2]NonRes - Report'!$I$22*'[2]NonRes - Report'!$E$10)))))))</f>
        <v>18.7</v>
      </c>
      <c r="AV29" s="40">
        <f>IF(AND($B29="3/4-inch",DP29&gt;'[2]NonRes - Report'!$G$10),('[2]NonRes - Report'!$G$10/'[2]NonRes - Report'!$I$22*'[2]NonRes - Report'!$E$10),IF(AND($B29="1-inch",DP29&gt;'[2]NonRes - Report'!$I$10),('[2]NonRes - Report'!$I$10/'[2]NonRes - Report'!$I$22*'[2]NonRes - Report'!$E$10),IF(AND($B29="1 1/2-inch",DP29&gt;'[2]NonRes - Report'!$J$10),('[2]NonRes - Report'!$J$10/'[2]NonRes - Report'!$I$22*'[2]NonRes - Report'!$E$10),IF(AND($B29="2-inch",DP29&gt;'[2]NonRes - Report'!$K$10),('[2]NonRes - Report'!$K$10/'[2]NonRes - Report'!$I$22*'[2]NonRes - Report'!$E$10),IF(AND($B29="3-inch",DP29&gt;'[2]NonRes - Report'!$L$10),('[2]NonRes - Report'!$L$10/'[2]NonRes - Report'!$I$22*'[2]NonRes - Report'!$E$10),IF(AND($B29="4-inch",DP29&gt;'[2]NonRes - Report'!$M$10),('[2]NonRes - Report'!$M$10/'[2]NonRes - Report'!$I$22*'[2]NonRes - Report'!$E$10),IF(AND($B29="6-inch",DP29&gt;'[2]NonRes - Report'!$N$10),('[2]NonRes - Report'!$N$10/'[2]NonRes - Report'!$I$22*'[2]NonRes - Report'!$E$10),AJ29/'[2]NonRes - Report'!$I$22*'[2]NonRes - Report'!$E$10)))))))</f>
        <v>79.899999999999991</v>
      </c>
      <c r="AW29" s="40">
        <f>IF(AND($B29="3/4-inch",DQ29&gt;'[2]NonRes - Report'!$G$10),('[2]NonRes - Report'!$G$10/'[2]NonRes - Report'!$I$22*'[2]NonRes - Report'!$E$10),IF(AND($B29="1-inch",DQ29&gt;'[2]NonRes - Report'!$I$10),('[2]NonRes - Report'!$I$10/'[2]NonRes - Report'!$I$22*'[2]NonRes - Report'!$E$10),IF(AND($B29="1 1/2-inch",DQ29&gt;'[2]NonRes - Report'!$J$10),('[2]NonRes - Report'!$J$10/'[2]NonRes - Report'!$I$22*'[2]NonRes - Report'!$E$10),IF(AND($B29="2-inch",DQ29&gt;'[2]NonRes - Report'!$K$10),('[2]NonRes - Report'!$K$10/'[2]NonRes - Report'!$I$22*'[2]NonRes - Report'!$E$10),IF(AND($B29="3-inch",DQ29&gt;'[2]NonRes - Report'!$L$10),('[2]NonRes - Report'!$L$10/'[2]NonRes - Report'!$I$22*'[2]NonRes - Report'!$E$10),IF(AND($B29="4-inch",DQ29&gt;'[2]NonRes - Report'!$M$10),('[2]NonRes - Report'!$M$10/'[2]NonRes - Report'!$I$22*'[2]NonRes - Report'!$E$10),IF(AND($B29="6-inch",DQ29&gt;'[2]NonRes - Report'!$N$10),('[2]NonRes - Report'!$N$10/'[2]NonRes - Report'!$I$22*'[2]NonRes - Report'!$E$10),AK29/'[2]NonRes - Report'!$I$22*'[2]NonRes - Report'!$E$10)))))))</f>
        <v>156.4</v>
      </c>
      <c r="AX29" s="40">
        <f>IF(AND($B29="3/4-inch",DR29&gt;'[2]NonRes - Report'!$G$10),('[2]NonRes - Report'!$G$10/'[2]NonRes - Report'!$I$22*'[2]NonRes - Report'!$E$10),IF(AND($B29="1-inch",DR29&gt;'[2]NonRes - Report'!$I$10),('[2]NonRes - Report'!$I$10/'[2]NonRes - Report'!$I$22*'[2]NonRes - Report'!$E$10),IF(AND($B29="1 1/2-inch",DR29&gt;'[2]NonRes - Report'!$J$10),('[2]NonRes - Report'!$J$10/'[2]NonRes - Report'!$I$22*'[2]NonRes - Report'!$E$10),IF(AND($B29="2-inch",DR29&gt;'[2]NonRes - Report'!$K$10),('[2]NonRes - Report'!$K$10/'[2]NonRes - Report'!$I$22*'[2]NonRes - Report'!$E$10),IF(AND($B29="3-inch",DR29&gt;'[2]NonRes - Report'!$L$10),('[2]NonRes - Report'!$L$10/'[2]NonRes - Report'!$I$22*'[2]NonRes - Report'!$E$10),IF(AND($B29="4-inch",DR29&gt;'[2]NonRes - Report'!$M$10),('[2]NonRes - Report'!$M$10/'[2]NonRes - Report'!$I$22*'[2]NonRes - Report'!$E$10),IF(AND($B29="6-inch",DR29&gt;'[2]NonRes - Report'!$N$10),('[2]NonRes - Report'!$N$10/'[2]NonRes - Report'!$I$22*'[2]NonRes - Report'!$E$10),AL29/'[2]NonRes - Report'!$I$22*'[2]NonRes - Report'!$E$10)))))))</f>
        <v>0</v>
      </c>
      <c r="AY29" s="40">
        <f>IF(AND($B29="3/4-inch",DS29&gt;'[2]NonRes - Report'!$G$10),('[2]NonRes - Report'!$G$10/'[2]NonRes - Report'!$I$22*'[2]NonRes - Report'!$E$10),IF(AND($B29="1-inch",DS29&gt;'[2]NonRes - Report'!$I$10),('[2]NonRes - Report'!$I$10/'[2]NonRes - Report'!$I$22*'[2]NonRes - Report'!$E$10),IF(AND($B29="1 1/2-inch",DS29&gt;'[2]NonRes - Report'!$J$10),('[2]NonRes - Report'!$J$10/'[2]NonRes - Report'!$I$22*'[2]NonRes - Report'!$E$10),IF(AND($B29="2-inch",DS29&gt;'[2]NonRes - Report'!$K$10),('[2]NonRes - Report'!$K$10/'[2]NonRes - Report'!$I$22*'[2]NonRes - Report'!$E$10),IF(AND($B29="3-inch",DS29&gt;'[2]NonRes - Report'!$L$10),('[2]NonRes - Report'!$L$10/'[2]NonRes - Report'!$I$22*'[2]NonRes - Report'!$E$10),IF(AND($B29="4-inch",DS29&gt;'[2]NonRes - Report'!$M$10),('[2]NonRes - Report'!$M$10/'[2]NonRes - Report'!$I$22*'[2]NonRes - Report'!$E$10),IF(AND($B29="6-inch",DS29&gt;'[2]NonRes - Report'!$N$10),('[2]NonRes - Report'!$N$10/'[2]NonRes - Report'!$I$22*'[2]NonRes - Report'!$E$10),AM29/'[2]NonRes - Report'!$I$22*'[2]NonRes - Report'!$E$10)))))))</f>
        <v>0</v>
      </c>
      <c r="AZ29" s="40">
        <f>IF(AND($B29="3/4-inch",DT29&gt;'[2]NonRes - Report'!$G$10),('[2]NonRes - Report'!$G$10/'[2]NonRes - Report'!$I$22*'[2]NonRes - Report'!$E$10),IF(AND($B29="1-inch",DT29&gt;'[2]NonRes - Report'!$I$10),('[2]NonRes - Report'!$I$10/'[2]NonRes - Report'!$I$22*'[2]NonRes - Report'!$E$10),IF(AND($B29="1 1/2-inch",DT29&gt;'[2]NonRes - Report'!$J$10),('[2]NonRes - Report'!$J$10/'[2]NonRes - Report'!$I$22*'[2]NonRes - Report'!$E$10),IF(AND($B29="2-inch",DT29&gt;'[2]NonRes - Report'!$K$10),('[2]NonRes - Report'!$K$10/'[2]NonRes - Report'!$I$22*'[2]NonRes - Report'!$E$10),IF(AND($B29="3-inch",DT29&gt;'[2]NonRes - Report'!$L$10),('[2]NonRes - Report'!$L$10/'[2]NonRes - Report'!$I$22*'[2]NonRes - Report'!$E$10),IF(AND($B29="4-inch",DT29&gt;'[2]NonRes - Report'!$M$10),('[2]NonRes - Report'!$M$10/'[2]NonRes - Report'!$I$22*'[2]NonRes - Report'!$E$10),IF(AND($B29="6-inch",DT29&gt;'[2]NonRes - Report'!$N$10),('[2]NonRes - Report'!$N$10/'[2]NonRes - Report'!$I$22*'[2]NonRes - Report'!$E$10),AN29/'[2]NonRes - Report'!$I$22*'[2]NonRes - Report'!$E$10)))))))</f>
        <v>0</v>
      </c>
      <c r="BA29" s="41">
        <f>IF(AND($B29="3/4-inch",DU29&gt;'[2]NonRes - Report'!$G$10),('[2]NonRes - Report'!$G$10/'[2]NonRes - Report'!$I$22*'[2]NonRes - Report'!$E$10),IF(AND($B29="1-inch",DU29&gt;'[2]NonRes - Report'!$I$10),('[2]NonRes - Report'!$I$10/'[2]NonRes - Report'!$I$22*'[2]NonRes - Report'!$E$10),IF(AND($B29="1 1/2-inch",DU29&gt;'[2]NonRes - Report'!$J$10),('[2]NonRes - Report'!$J$10/'[2]NonRes - Report'!$I$22*'[2]NonRes - Report'!$E$10),IF(AND($B29="2-inch",DU29&gt;'[2]NonRes - Report'!$K$10),('[2]NonRes - Report'!$K$10/'[2]NonRes - Report'!$I$22*'[2]NonRes - Report'!$E$10),IF(AND($B29="3-inch",DU29&gt;'[2]NonRes - Report'!$L$10),('[2]NonRes - Report'!$L$10/'[2]NonRes - Report'!$I$22*'[2]NonRes - Report'!$E$10),IF(AND($B29="4-inch",DU29&gt;'[2]NonRes - Report'!$M$10),('[2]NonRes - Report'!$M$10/'[2]NonRes - Report'!$I$22*'[2]NonRes - Report'!$E$10),IF(AND($B29="6-inch",DU29&gt;'[2]NonRes - Report'!$N$10),('[2]NonRes - Report'!$N$10/'[2]NonRes - Report'!$I$22*'[2]NonRes - Report'!$E$10),AO29/'[2]NonRes - Report'!$I$22*'[2]NonRes - Report'!$E$10)))))))</f>
        <v>0</v>
      </c>
      <c r="BB29" s="38">
        <f>IF(AND($B29="3/4-inch",DJ29&gt;'[2]NonRes - Report'!$G$12),('[2]NonRes - Report'!$G$12-'[2]NonRes - Report'!$G$10),IF(AND($B29="3/4-inch",ABS(DJ29)&gt;'[2]NonRes - Report'!$G$12),-('[2]NonRes - Report'!$G$12-'[2]NonRes - Report'!$G$10),IF(AND($B29="1-inch",DJ29&gt;'[2]NonRes - Report'!$I$12),('[2]NonRes - Report'!$I$12-'[2]NonRes - Report'!$I$10),IF(AND($B29="1-inch",ABS(DJ29)&gt;'[2]NonRes - Report'!$I$12),-('[2]NonRes - Report'!$I$12-'[2]NonRes - Report'!$I$10),IF(AND($B29="1 1/2-inch",DJ29&gt;'[2]NonRes - Report'!$J$12),('[2]NonRes - Report'!$J$12-'[2]NonRes - Report'!$J$10),IF(AND($B29="1 1/2-inch",ABS(DJ29)&gt;'[2]NonRes - Report'!$J$12),-('[2]NonRes - Report'!$J$12-'[2]NonRes - Report'!$J$10),IF(AND($B29="2-inch",DJ29&gt;'[2]NonRes - Report'!$K$12),('[2]NonRes - Report'!$K$12-'[2]NonRes - Report'!$K$10),IF(AND($B29="2-inch",ABS(DJ29)&gt;'[2]NonRes - Report'!$K$12),-('[2]NonRes - Report'!$K$12-'[2]NonRes - Report'!$K$10),IF(AND($B29="3-inch",DJ29&gt;'[2]NonRes - Report'!$L$12),('[2]NonRes - Report'!$L$12-'[2]NonRes - Report'!$L$10),IF(AND($B29="3-inch",ABS(DJ29)&gt;'[2]NonRes - Report'!$L$12),-('[2]NonRes - Report'!$L$12-'[2]NonRes - Report'!$L$10),IF(AND($B29="4-inch",DJ29&gt;'[2]NonRes - Report'!$M$12),('[2]NonRes - Report'!$M$12-'[2]NonRes - Report'!$M$10),IF(AND($B29="4-inch",ABS(DJ29)&gt;'[2]NonRes - Report'!$M$12),-('[2]NonRes - Report'!$M$12-'[2]NonRes - Report'!$M$10),IF(AND($B29="6-inch",DJ29&gt;'[2]NonRes - Report'!$N$12),('[2]NonRes - Report'!$N$12-'[2]NonRes - Report'!$N$10),IF(AND($B29="6-inch",ABS(DJ29)&gt;'[2]NonRes - Report'!$N$12),-('[2]NonRes - Report'!$N$12-'[2]NonRes - Report'!$N$10),IF(DJ29&lt;0,(+DJ29+AD29),(+DJ29-AD29))))))))))))))))</f>
        <v>0</v>
      </c>
      <c r="BC29" s="38">
        <f>IF(AND($B29="3/4-inch",DK29&gt;'[2]NonRes - Report'!$G$12),('[2]NonRes - Report'!$G$12-'[2]NonRes - Report'!$G$10),IF(AND($B29="3/4-inch",ABS(DK29)&gt;'[2]NonRes - Report'!$G$12),-('[2]NonRes - Report'!$G$12-'[2]NonRes - Report'!$G$10),IF(AND($B29="1-inch",DK29&gt;'[2]NonRes - Report'!$I$12),('[2]NonRes - Report'!$I$12-'[2]NonRes - Report'!$I$10),IF(AND($B29="1-inch",ABS(DK29)&gt;'[2]NonRes - Report'!$I$12),-('[2]NonRes - Report'!$I$12-'[2]NonRes - Report'!$I$10),IF(AND($B29="1 1/2-inch",DK29&gt;'[2]NonRes - Report'!$J$12),('[2]NonRes - Report'!$J$12-'[2]NonRes - Report'!$J$10),IF(AND($B29="1 1/2-inch",ABS(DK29)&gt;'[2]NonRes - Report'!$J$12),-('[2]NonRes - Report'!$J$12-'[2]NonRes - Report'!$J$10),IF(AND($B29="2-inch",DK29&gt;'[2]NonRes - Report'!$K$12),('[2]NonRes - Report'!$K$12-'[2]NonRes - Report'!$K$10),IF(AND($B29="2-inch",ABS(DK29)&gt;'[2]NonRes - Report'!$K$12),-('[2]NonRes - Report'!$K$12-'[2]NonRes - Report'!$K$10),IF(AND($B29="3-inch",DK29&gt;'[2]NonRes - Report'!$L$12),('[2]NonRes - Report'!$L$12-'[2]NonRes - Report'!$L$10),IF(AND($B29="3-inch",ABS(DK29)&gt;'[2]NonRes - Report'!$L$12),-('[2]NonRes - Report'!$L$12-'[2]NonRes - Report'!$L$10),IF(AND($B29="4-inch",DK29&gt;'[2]NonRes - Report'!$M$12),('[2]NonRes - Report'!$M$12-'[2]NonRes - Report'!$M$10),IF(AND($B29="4-inch",ABS(DK29)&gt;'[2]NonRes - Report'!$M$12),-('[2]NonRes - Report'!$M$12-'[2]NonRes - Report'!$M$10),IF(AND($B29="6-inch",DK29&gt;'[2]NonRes - Report'!$N$12),('[2]NonRes - Report'!$N$12-'[2]NonRes - Report'!$N$10),IF(AND($B29="6-inch",ABS(DK29)&gt;'[2]NonRes - Report'!$N$12),-('[2]NonRes - Report'!$N$12-'[2]NonRes - Report'!$N$10),IF(DK29&lt;0,(+DK29+AE29),(+DK29-AE29))))))))))))))))</f>
        <v>0</v>
      </c>
      <c r="BD29" s="38">
        <f>IF(AND($B29="3/4-inch",DL29&gt;'[2]NonRes - Report'!$G$12),('[2]NonRes - Report'!$G$12-'[2]NonRes - Report'!$G$10),IF(AND($B29="3/4-inch",ABS(DL29)&gt;'[2]NonRes - Report'!$G$12),-('[2]NonRes - Report'!$G$12-'[2]NonRes - Report'!$G$10),IF(AND($B29="1-inch",DL29&gt;'[2]NonRes - Report'!$I$12),('[2]NonRes - Report'!$I$12-'[2]NonRes - Report'!$I$10),IF(AND($B29="1-inch",ABS(DL29)&gt;'[2]NonRes - Report'!$I$12),-('[2]NonRes - Report'!$I$12-'[2]NonRes - Report'!$I$10),IF(AND($B29="1 1/2-inch",DL29&gt;'[2]NonRes - Report'!$J$12),('[2]NonRes - Report'!$J$12-'[2]NonRes - Report'!$J$10),IF(AND($B29="1 1/2-inch",ABS(DL29)&gt;'[2]NonRes - Report'!$J$12),-('[2]NonRes - Report'!$J$12-'[2]NonRes - Report'!$J$10),IF(AND($B29="2-inch",DL29&gt;'[2]NonRes - Report'!$K$12),('[2]NonRes - Report'!$K$12-'[2]NonRes - Report'!$K$10),IF(AND($B29="2-inch",ABS(DL29)&gt;'[2]NonRes - Report'!$K$12),-('[2]NonRes - Report'!$K$12-'[2]NonRes - Report'!$K$10),IF(AND($B29="3-inch",DL29&gt;'[2]NonRes - Report'!$L$12),('[2]NonRes - Report'!$L$12-'[2]NonRes - Report'!$L$10),IF(AND($B29="3-inch",ABS(DL29)&gt;'[2]NonRes - Report'!$L$12),-('[2]NonRes - Report'!$L$12-'[2]NonRes - Report'!$L$10),IF(AND($B29="4-inch",DL29&gt;'[2]NonRes - Report'!$M$12),('[2]NonRes - Report'!$M$12-'[2]NonRes - Report'!$M$10),IF(AND($B29="4-inch",ABS(DL29)&gt;'[2]NonRes - Report'!$M$12),-('[2]NonRes - Report'!$M$12-'[2]NonRes - Report'!$M$10),IF(AND($B29="6-inch",DL29&gt;'[2]NonRes - Report'!$N$12),('[2]NonRes - Report'!$N$12-'[2]NonRes - Report'!$N$10),IF(AND($B29="6-inch",ABS(DL29)&gt;'[2]NonRes - Report'!$N$12),-('[2]NonRes - Report'!$N$12-'[2]NonRes - Report'!$N$10),IF(DL29&lt;0,(+DL29+AF29),(+DL29-AF29))))))))))))))))</f>
        <v>0</v>
      </c>
      <c r="BE29" s="38">
        <f>IF(AND($B29="3/4-inch",DM29&gt;'[2]NonRes - Report'!$G$12),('[2]NonRes - Report'!$G$12-'[2]NonRes - Report'!$G$10),IF(AND($B29="3/4-inch",ABS(DM29)&gt;'[2]NonRes - Report'!$G$12),-('[2]NonRes - Report'!$G$12-'[2]NonRes - Report'!$G$10),IF(AND($B29="1-inch",DM29&gt;'[2]NonRes - Report'!$I$12),('[2]NonRes - Report'!$I$12-'[2]NonRes - Report'!$I$10),IF(AND($B29="1-inch",ABS(DM29)&gt;'[2]NonRes - Report'!$I$12),-('[2]NonRes - Report'!$I$12-'[2]NonRes - Report'!$I$10),IF(AND($B29="1 1/2-inch",DM29&gt;'[2]NonRes - Report'!$J$12),('[2]NonRes - Report'!$J$12-'[2]NonRes - Report'!$J$10),IF(AND($B29="1 1/2-inch",ABS(DM29)&gt;'[2]NonRes - Report'!$J$12),-('[2]NonRes - Report'!$J$12-'[2]NonRes - Report'!$J$10),IF(AND($B29="2-inch",DM29&gt;'[2]NonRes - Report'!$K$12),('[2]NonRes - Report'!$K$12-'[2]NonRes - Report'!$K$10),IF(AND($B29="2-inch",ABS(DM29)&gt;'[2]NonRes - Report'!$K$12),-('[2]NonRes - Report'!$K$12-'[2]NonRes - Report'!$K$10),IF(AND($B29="3-inch",DM29&gt;'[2]NonRes - Report'!$L$12),('[2]NonRes - Report'!$L$12-'[2]NonRes - Report'!$L$10),IF(AND($B29="3-inch",ABS(DM29)&gt;'[2]NonRes - Report'!$L$12),-('[2]NonRes - Report'!$L$12-'[2]NonRes - Report'!$L$10),IF(AND($B29="4-inch",DM29&gt;'[2]NonRes - Report'!$M$12),('[2]NonRes - Report'!$M$12-'[2]NonRes - Report'!$M$10),IF(AND($B29="4-inch",ABS(DM29)&gt;'[2]NonRes - Report'!$M$12),-('[2]NonRes - Report'!$M$12-'[2]NonRes - Report'!$M$10),IF(AND($B29="6-inch",DM29&gt;'[2]NonRes - Report'!$N$12),('[2]NonRes - Report'!$N$12-'[2]NonRes - Report'!$N$10),IF(AND($B29="6-inch",ABS(DM29)&gt;'[2]NonRes - Report'!$N$12),-('[2]NonRes - Report'!$N$12-'[2]NonRes - Report'!$N$10),IF(DM29&lt;0,(+DM29+AG29),(+DM29-AG29))))))))))))))))</f>
        <v>0</v>
      </c>
      <c r="BF29" s="38">
        <f>IF(AND($B29="3/4-inch",DN29&gt;'[2]NonRes - Report'!$G$12),('[2]NonRes - Report'!$G$12-'[2]NonRes - Report'!$G$10),IF(AND($B29="3/4-inch",ABS(DN29)&gt;'[2]NonRes - Report'!$G$12),-('[2]NonRes - Report'!$G$12-'[2]NonRes - Report'!$G$10),IF(AND($B29="1-inch",DN29&gt;'[2]NonRes - Report'!$I$12),('[2]NonRes - Report'!$I$12-'[2]NonRes - Report'!$I$10),IF(AND($B29="1-inch",ABS(DN29)&gt;'[2]NonRes - Report'!$I$12),-('[2]NonRes - Report'!$I$12-'[2]NonRes - Report'!$I$10),IF(AND($B29="1 1/2-inch",DN29&gt;'[2]NonRes - Report'!$J$12),('[2]NonRes - Report'!$J$12-'[2]NonRes - Report'!$J$10),IF(AND($B29="1 1/2-inch",ABS(DN29)&gt;'[2]NonRes - Report'!$J$12),-('[2]NonRes - Report'!$J$12-'[2]NonRes - Report'!$J$10),IF(AND($B29="2-inch",DN29&gt;'[2]NonRes - Report'!$K$12),('[2]NonRes - Report'!$K$12-'[2]NonRes - Report'!$K$10),IF(AND($B29="2-inch",ABS(DN29)&gt;'[2]NonRes - Report'!$K$12),-('[2]NonRes - Report'!$K$12-'[2]NonRes - Report'!$K$10),IF(AND($B29="3-inch",DN29&gt;'[2]NonRes - Report'!$L$12),('[2]NonRes - Report'!$L$12-'[2]NonRes - Report'!$L$10),IF(AND($B29="3-inch",ABS(DN29)&gt;'[2]NonRes - Report'!$L$12),-('[2]NonRes - Report'!$L$12-'[2]NonRes - Report'!$L$10),IF(AND($B29="4-inch",DN29&gt;'[2]NonRes - Report'!$M$12),('[2]NonRes - Report'!$M$12-'[2]NonRes - Report'!$M$10),IF(AND($B29="4-inch",ABS(DN29)&gt;'[2]NonRes - Report'!$M$12),-('[2]NonRes - Report'!$M$12-'[2]NonRes - Report'!$M$10),IF(AND($B29="6-inch",DN29&gt;'[2]NonRes - Report'!$N$12),('[2]NonRes - Report'!$N$12-'[2]NonRes - Report'!$N$10),IF(AND($B29="6-inch",ABS(DN29)&gt;'[2]NonRes - Report'!$N$12),-('[2]NonRes - Report'!$N$12-'[2]NonRes - Report'!$N$10),IF(DN29&lt;0,(+DN29+AH29),(+DN29-AH29))))))))))))))))</f>
        <v>0</v>
      </c>
      <c r="BG29" s="38">
        <f>IF(AND($B29="3/4-inch",DO29&gt;'[2]NonRes - Report'!$G$12),('[2]NonRes - Report'!$G$12-'[2]NonRes - Report'!$G$10),IF(AND($B29="3/4-inch",ABS(DO29)&gt;'[2]NonRes - Report'!$G$12),-('[2]NonRes - Report'!$G$12-'[2]NonRes - Report'!$G$10),IF(AND($B29="1-inch",DO29&gt;'[2]NonRes - Report'!$I$12),('[2]NonRes - Report'!$I$12-'[2]NonRes - Report'!$I$10),IF(AND($B29="1-inch",ABS(DO29)&gt;'[2]NonRes - Report'!$I$12),-('[2]NonRes - Report'!$I$12-'[2]NonRes - Report'!$I$10),IF(AND($B29="1 1/2-inch",DO29&gt;'[2]NonRes - Report'!$J$12),('[2]NonRes - Report'!$J$12-'[2]NonRes - Report'!$J$10),IF(AND($B29="1 1/2-inch",ABS(DO29)&gt;'[2]NonRes - Report'!$J$12),-('[2]NonRes - Report'!$J$12-'[2]NonRes - Report'!$J$10),IF(AND($B29="2-inch",DO29&gt;'[2]NonRes - Report'!$K$12),('[2]NonRes - Report'!$K$12-'[2]NonRes - Report'!$K$10),IF(AND($B29="2-inch",ABS(DO29)&gt;'[2]NonRes - Report'!$K$12),-('[2]NonRes - Report'!$K$12-'[2]NonRes - Report'!$K$10),IF(AND($B29="3-inch",DO29&gt;'[2]NonRes - Report'!$L$12),('[2]NonRes - Report'!$L$12-'[2]NonRes - Report'!$L$10),IF(AND($B29="3-inch",ABS(DO29)&gt;'[2]NonRes - Report'!$L$12),-('[2]NonRes - Report'!$L$12-'[2]NonRes - Report'!$L$10),IF(AND($B29="4-inch",DO29&gt;'[2]NonRes - Report'!$M$12),('[2]NonRes - Report'!$M$12-'[2]NonRes - Report'!$M$10),IF(AND($B29="4-inch",ABS(DO29)&gt;'[2]NonRes - Report'!$M$12),-('[2]NonRes - Report'!$M$12-'[2]NonRes - Report'!$M$10),IF(AND($B29="6-inch",DO29&gt;'[2]NonRes - Report'!$N$12),('[2]NonRes - Report'!$N$12-'[2]NonRes - Report'!$N$10),IF(AND($B29="6-inch",ABS(DO29)&gt;'[2]NonRes - Report'!$N$12),-('[2]NonRes - Report'!$N$12-'[2]NonRes - Report'!$N$10),IF(DO29&lt;0,(+DO29+AI29),(+DO29-AI29))))))))))))))))</f>
        <v>0</v>
      </c>
      <c r="BH29" s="38">
        <f>IF(AND($B29="3/4-inch",DP29&gt;'[2]NonRes - Report'!$G$12),('[2]NonRes - Report'!$G$12-'[2]NonRes - Report'!$G$10),IF(AND($B29="3/4-inch",ABS(DP29)&gt;'[2]NonRes - Report'!$G$12),-('[2]NonRes - Report'!$G$12-'[2]NonRes - Report'!$G$10),IF(AND($B29="1-inch",DP29&gt;'[2]NonRes - Report'!$I$12),('[2]NonRes - Report'!$I$12-'[2]NonRes - Report'!$I$10),IF(AND($B29="1-inch",ABS(DP29)&gt;'[2]NonRes - Report'!$I$12),-('[2]NonRes - Report'!$I$12-'[2]NonRes - Report'!$I$10),IF(AND($B29="1 1/2-inch",DP29&gt;'[2]NonRes - Report'!$J$12),('[2]NonRes - Report'!$J$12-'[2]NonRes - Report'!$J$10),IF(AND($B29="1 1/2-inch",ABS(DP29)&gt;'[2]NonRes - Report'!$J$12),-('[2]NonRes - Report'!$J$12-'[2]NonRes - Report'!$J$10),IF(AND($B29="2-inch",DP29&gt;'[2]NonRes - Report'!$K$12),('[2]NonRes - Report'!$K$12-'[2]NonRes - Report'!$K$10),IF(AND($B29="2-inch",ABS(DP29)&gt;'[2]NonRes - Report'!$K$12),-('[2]NonRes - Report'!$K$12-'[2]NonRes - Report'!$K$10),IF(AND($B29="3-inch",DP29&gt;'[2]NonRes - Report'!$L$12),('[2]NonRes - Report'!$L$12-'[2]NonRes - Report'!$L$10),IF(AND($B29="3-inch",ABS(DP29)&gt;'[2]NonRes - Report'!$L$12),-('[2]NonRes - Report'!$L$12-'[2]NonRes - Report'!$L$10),IF(AND($B29="4-inch",DP29&gt;'[2]NonRes - Report'!$M$12),('[2]NonRes - Report'!$M$12-'[2]NonRes - Report'!$M$10),IF(AND($B29="4-inch",ABS(DP29)&gt;'[2]NonRes - Report'!$M$12),-('[2]NonRes - Report'!$M$12-'[2]NonRes - Report'!$M$10),IF(AND($B29="6-inch",DP29&gt;'[2]NonRes - Report'!$N$12),('[2]NonRes - Report'!$N$12-'[2]NonRes - Report'!$N$10),IF(AND($B29="6-inch",ABS(DP29)&gt;'[2]NonRes - Report'!$N$12),-('[2]NonRes - Report'!$N$12-'[2]NonRes - Report'!$N$10),IF(DP29&lt;0,(+DP29+AJ29),(+DP29-AJ29))))))))))))))))</f>
        <v>0</v>
      </c>
      <c r="BI29" s="38">
        <f>IF(AND($B29="3/4-inch",DQ29&gt;'[2]NonRes - Report'!$G$12),('[2]NonRes - Report'!$G$12-'[2]NonRes - Report'!$G$10),IF(AND($B29="3/4-inch",ABS(DQ29)&gt;'[2]NonRes - Report'!$G$12),-('[2]NonRes - Report'!$G$12-'[2]NonRes - Report'!$G$10),IF(AND($B29="1-inch",DQ29&gt;'[2]NonRes - Report'!$I$12),('[2]NonRes - Report'!$I$12-'[2]NonRes - Report'!$I$10),IF(AND($B29="1-inch",ABS(DQ29)&gt;'[2]NonRes - Report'!$I$12),-('[2]NonRes - Report'!$I$12-'[2]NonRes - Report'!$I$10),IF(AND($B29="1 1/2-inch",DQ29&gt;'[2]NonRes - Report'!$J$12),('[2]NonRes - Report'!$J$12-'[2]NonRes - Report'!$J$10),IF(AND($B29="1 1/2-inch",ABS(DQ29)&gt;'[2]NonRes - Report'!$J$12),-('[2]NonRes - Report'!$J$12-'[2]NonRes - Report'!$J$10),IF(AND($B29="2-inch",DQ29&gt;'[2]NonRes - Report'!$K$12),('[2]NonRes - Report'!$K$12-'[2]NonRes - Report'!$K$10),IF(AND($B29="2-inch",ABS(DQ29)&gt;'[2]NonRes - Report'!$K$12),-('[2]NonRes - Report'!$K$12-'[2]NonRes - Report'!$K$10),IF(AND($B29="3-inch",DQ29&gt;'[2]NonRes - Report'!$L$12),('[2]NonRes - Report'!$L$12-'[2]NonRes - Report'!$L$10),IF(AND($B29="3-inch",ABS(DQ29)&gt;'[2]NonRes - Report'!$L$12),-('[2]NonRes - Report'!$L$12-'[2]NonRes - Report'!$L$10),IF(AND($B29="4-inch",DQ29&gt;'[2]NonRes - Report'!$M$12),('[2]NonRes - Report'!$M$12-'[2]NonRes - Report'!$M$10),IF(AND($B29="4-inch",ABS(DQ29)&gt;'[2]NonRes - Report'!$M$12),-('[2]NonRes - Report'!$M$12-'[2]NonRes - Report'!$M$10),IF(AND($B29="6-inch",DQ29&gt;'[2]NonRes - Report'!$N$12),('[2]NonRes - Report'!$N$12-'[2]NonRes - Report'!$N$10),IF(AND($B29="6-inch",ABS(DQ29)&gt;'[2]NonRes - Report'!$N$12),-('[2]NonRes - Report'!$N$12-'[2]NonRes - Report'!$N$10),IF(DQ29&lt;0,(+DQ29+AK29),(+DQ29-AK29))))))))))))))))</f>
        <v>0</v>
      </c>
      <c r="BJ29" s="38">
        <f>IF(AND($B29="3/4-inch",DR29&gt;'[2]NonRes - Report'!$G$12),('[2]NonRes - Report'!$G$12-'[2]NonRes - Report'!$G$10),IF(AND($B29="3/4-inch",ABS(DR29)&gt;'[2]NonRes - Report'!$G$12),-('[2]NonRes - Report'!$G$12-'[2]NonRes - Report'!$G$10),IF(AND($B29="1-inch",DR29&gt;'[2]NonRes - Report'!$I$12),('[2]NonRes - Report'!$I$12-'[2]NonRes - Report'!$I$10),IF(AND($B29="1-inch",ABS(DR29)&gt;'[2]NonRes - Report'!$I$12),-('[2]NonRes - Report'!$I$12-'[2]NonRes - Report'!$I$10),IF(AND($B29="1 1/2-inch",DR29&gt;'[2]NonRes - Report'!$J$12),('[2]NonRes - Report'!$J$12-'[2]NonRes - Report'!$J$10),IF(AND($B29="1 1/2-inch",ABS(DR29)&gt;'[2]NonRes - Report'!$J$12),-('[2]NonRes - Report'!$J$12-'[2]NonRes - Report'!$J$10),IF(AND($B29="2-inch",DR29&gt;'[2]NonRes - Report'!$K$12),('[2]NonRes - Report'!$K$12-'[2]NonRes - Report'!$K$10),IF(AND($B29="2-inch",ABS(DR29)&gt;'[2]NonRes - Report'!$K$12),-('[2]NonRes - Report'!$K$12-'[2]NonRes - Report'!$K$10),IF(AND($B29="3-inch",DR29&gt;'[2]NonRes - Report'!$L$12),('[2]NonRes - Report'!$L$12-'[2]NonRes - Report'!$L$10),IF(AND($B29="3-inch",ABS(DR29)&gt;'[2]NonRes - Report'!$L$12),-('[2]NonRes - Report'!$L$12-'[2]NonRes - Report'!$L$10),IF(AND($B29="4-inch",DR29&gt;'[2]NonRes - Report'!$M$12),('[2]NonRes - Report'!$M$12-'[2]NonRes - Report'!$M$10),IF(AND($B29="4-inch",ABS(DR29)&gt;'[2]NonRes - Report'!$M$12),-('[2]NonRes - Report'!$M$12-'[2]NonRes - Report'!$M$10),IF(AND($B29="6-inch",DR29&gt;'[2]NonRes - Report'!$N$12),('[2]NonRes - Report'!$N$12-'[2]NonRes - Report'!$N$10),IF(AND($B29="6-inch",ABS(DR29)&gt;'[2]NonRes - Report'!$N$12),-('[2]NonRes - Report'!$N$12-'[2]NonRes - Report'!$N$10),IF(DR29&lt;0,(+DR29+AL29),(+DR29-AL29))))))))))))))))</f>
        <v>0</v>
      </c>
      <c r="BK29" s="38">
        <f>IF(AND($B29="3/4-inch",DS29&gt;'[2]NonRes - Report'!$G$12),('[2]NonRes - Report'!$G$12-'[2]NonRes - Report'!$G$10),IF(AND($B29="3/4-inch",ABS(DS29)&gt;'[2]NonRes - Report'!$G$12),-('[2]NonRes - Report'!$G$12-'[2]NonRes - Report'!$G$10),IF(AND($B29="1-inch",DS29&gt;'[2]NonRes - Report'!$I$12),('[2]NonRes - Report'!$I$12-'[2]NonRes - Report'!$I$10),IF(AND($B29="1-inch",ABS(DS29)&gt;'[2]NonRes - Report'!$I$12),-('[2]NonRes - Report'!$I$12-'[2]NonRes - Report'!$I$10),IF(AND($B29="1 1/2-inch",DS29&gt;'[2]NonRes - Report'!$J$12),('[2]NonRes - Report'!$J$12-'[2]NonRes - Report'!$J$10),IF(AND($B29="1 1/2-inch",ABS(DS29)&gt;'[2]NonRes - Report'!$J$12),-('[2]NonRes - Report'!$J$12-'[2]NonRes - Report'!$J$10),IF(AND($B29="2-inch",DS29&gt;'[2]NonRes - Report'!$K$12),('[2]NonRes - Report'!$K$12-'[2]NonRes - Report'!$K$10),IF(AND($B29="2-inch",ABS(DS29)&gt;'[2]NonRes - Report'!$K$12),-('[2]NonRes - Report'!$K$12-'[2]NonRes - Report'!$K$10),IF(AND($B29="3-inch",DS29&gt;'[2]NonRes - Report'!$L$12),('[2]NonRes - Report'!$L$12-'[2]NonRes - Report'!$L$10),IF(AND($B29="3-inch",ABS(DS29)&gt;'[2]NonRes - Report'!$L$12),-('[2]NonRes - Report'!$L$12-'[2]NonRes - Report'!$L$10),IF(AND($B29="4-inch",DS29&gt;'[2]NonRes - Report'!$M$12),('[2]NonRes - Report'!$M$12-'[2]NonRes - Report'!$M$10),IF(AND($B29="4-inch",ABS(DS29)&gt;'[2]NonRes - Report'!$M$12),-('[2]NonRes - Report'!$M$12-'[2]NonRes - Report'!$M$10),IF(AND($B29="6-inch",DS29&gt;'[2]NonRes - Report'!$N$12),('[2]NonRes - Report'!$N$12-'[2]NonRes - Report'!$N$10),IF(AND($B29="6-inch",ABS(DS29)&gt;'[2]NonRes - Report'!$N$12),-('[2]NonRes - Report'!$N$12-'[2]NonRes - Report'!$N$10),IF(DS29&lt;0,(+DS29+AM29),(+DS29-AM29))))))))))))))))</f>
        <v>0</v>
      </c>
      <c r="BL29" s="38">
        <f>IF(AND($B29="3/4-inch",DT29&gt;'[2]NonRes - Report'!$G$12),('[2]NonRes - Report'!$G$12-'[2]NonRes - Report'!$G$10),IF(AND($B29="3/4-inch",ABS(DT29)&gt;'[2]NonRes - Report'!$G$12),-('[2]NonRes - Report'!$G$12-'[2]NonRes - Report'!$G$10),IF(AND($B29="1-inch",DT29&gt;'[2]NonRes - Report'!$I$12),('[2]NonRes - Report'!$I$12-'[2]NonRes - Report'!$I$10),IF(AND($B29="1-inch",ABS(DT29)&gt;'[2]NonRes - Report'!$I$12),-('[2]NonRes - Report'!$I$12-'[2]NonRes - Report'!$I$10),IF(AND($B29="1 1/2-inch",DT29&gt;'[2]NonRes - Report'!$J$12),('[2]NonRes - Report'!$J$12-'[2]NonRes - Report'!$J$10),IF(AND($B29="1 1/2-inch",ABS(DT29)&gt;'[2]NonRes - Report'!$J$12),-('[2]NonRes - Report'!$J$12-'[2]NonRes - Report'!$J$10),IF(AND($B29="2-inch",DT29&gt;'[2]NonRes - Report'!$K$12),('[2]NonRes - Report'!$K$12-'[2]NonRes - Report'!$K$10),IF(AND($B29="2-inch",ABS(DT29)&gt;'[2]NonRes - Report'!$K$12),-('[2]NonRes - Report'!$K$12-'[2]NonRes - Report'!$K$10),IF(AND($B29="3-inch",DT29&gt;'[2]NonRes - Report'!$L$12),('[2]NonRes - Report'!$L$12-'[2]NonRes - Report'!$L$10),IF(AND($B29="3-inch",ABS(DT29)&gt;'[2]NonRes - Report'!$L$12),-('[2]NonRes - Report'!$L$12-'[2]NonRes - Report'!$L$10),IF(AND($B29="4-inch",DT29&gt;'[2]NonRes - Report'!$M$12),('[2]NonRes - Report'!$M$12-'[2]NonRes - Report'!$M$10),IF(AND($B29="4-inch",ABS(DT29)&gt;'[2]NonRes - Report'!$M$12),-('[2]NonRes - Report'!$M$12-'[2]NonRes - Report'!$M$10),IF(AND($B29="6-inch",DT29&gt;'[2]NonRes - Report'!$N$12),('[2]NonRes - Report'!$N$12-'[2]NonRes - Report'!$N$10),IF(AND($B29="6-inch",ABS(DT29)&gt;'[2]NonRes - Report'!$N$12),-('[2]NonRes - Report'!$N$12-'[2]NonRes - Report'!$N$10),IF(DT29&lt;0,(+DT29+AN29),(+DT29-AN29))))))))))))))))</f>
        <v>0</v>
      </c>
      <c r="BM29" s="39">
        <f>IF(AND($B29="3/4-inch",DU29&gt;'[2]NonRes - Report'!$G$12),('[2]NonRes - Report'!$G$12-'[2]NonRes - Report'!$G$10),IF(AND($B29="3/4-inch",ABS(DU29)&gt;'[2]NonRes - Report'!$G$12),-('[2]NonRes - Report'!$G$12-'[2]NonRes - Report'!$G$10),IF(AND($B29="1-inch",DU29&gt;'[2]NonRes - Report'!$I$12),('[2]NonRes - Report'!$I$12-'[2]NonRes - Report'!$I$10),IF(AND($B29="1-inch",ABS(DU29)&gt;'[2]NonRes - Report'!$I$12),-('[2]NonRes - Report'!$I$12-'[2]NonRes - Report'!$I$10),IF(AND($B29="1 1/2-inch",DU29&gt;'[2]NonRes - Report'!$J$12),('[2]NonRes - Report'!$J$12-'[2]NonRes - Report'!$J$10),IF(AND($B29="1 1/2-inch",ABS(DU29)&gt;'[2]NonRes - Report'!$J$12),-('[2]NonRes - Report'!$J$12-'[2]NonRes - Report'!$J$10),IF(AND($B29="2-inch",DU29&gt;'[2]NonRes - Report'!$K$12),('[2]NonRes - Report'!$K$12-'[2]NonRes - Report'!$K$10),IF(AND($B29="2-inch",ABS(DU29)&gt;'[2]NonRes - Report'!$K$12),-('[2]NonRes - Report'!$K$12-'[2]NonRes - Report'!$K$10),IF(AND($B29="3-inch",DU29&gt;'[2]NonRes - Report'!$L$12),('[2]NonRes - Report'!$L$12-'[2]NonRes - Report'!$L$10),IF(AND($B29="3-inch",ABS(DU29)&gt;'[2]NonRes - Report'!$L$12),-('[2]NonRes - Report'!$L$12-'[2]NonRes - Report'!$L$10),IF(AND($B29="4-inch",DU29&gt;'[2]NonRes - Report'!$M$12),('[2]NonRes - Report'!$M$12-'[2]NonRes - Report'!$M$10),IF(AND($B29="4-inch",ABS(DU29)&gt;'[2]NonRes - Report'!$M$12),-('[2]NonRes - Report'!$M$12-'[2]NonRes - Report'!$M$10),IF(AND($B29="6-inch",DU29&gt;'[2]NonRes - Report'!$N$12),('[2]NonRes - Report'!$N$12-'[2]NonRes - Report'!$N$10),IF(AND($B29="6-inch",ABS(DU29)&gt;'[2]NonRes - Report'!$N$12),-('[2]NonRes - Report'!$N$12-'[2]NonRes - Report'!$N$10),IF(DU29&lt;0,(+DU29+AO29),(+DU29-AO29))))))))))))))))</f>
        <v>0</v>
      </c>
      <c r="BN29" s="40">
        <f>IF(AND($B29="3/4-inch",DJ29&gt;'[2]NonRes - Report'!$G$12),(('[2]NonRes - Report'!$G$12-'[2]NonRes - Report'!$G$10)/'[2]NonRes - Report'!$I$22*'[2]NonRes - Report'!$E$12),IF(AND($B29="1-inch",DJ29&gt;'[2]NonRes - Report'!$I$12),(('[2]NonRes - Report'!$I$12-'[2]NonRes - Report'!$I$10)/'[2]NonRes - Report'!$I$22*'[2]NonRes - Report'!$E$12),IF(AND($B29="1 1/2-inch",DJ29&gt;'[2]NonRes - Report'!$J$12),(('[2]NonRes - Report'!$J$12-'[2]NonRes - Report'!$J$10)/'[2]NonRes - Report'!$I$22*'[2]NonRes - Report'!$E$12),IF(AND($B29="2-inch",DJ29&gt;'[2]NonRes - Report'!$K$12),(('[2]NonRes - Report'!$K$12-'[2]NonRes - Report'!$K$10)/'[2]NonRes - Report'!$I$22*'[2]NonRes - Report'!$E$12),IF(AND($B29="3-inch",DJ29&gt;'[2]NonRes - Report'!$L$12),(('[2]NonRes - Report'!$L$12-'[2]NonRes - Report'!$L$10)/'[2]NonRes - Report'!$I$22*'[2]NonRes - Report'!$E$12),IF(AND($B29="4-inch",DJ29&gt;'[2]NonRes - Report'!$M$12),(('[2]NonRes - Report'!$M$12-'[2]NonRes - Report'!$M$10)/'[2]NonRes - Report'!$I$22*'[2]NonRes - Report'!$E$12),IF(AND($B29="6-inch",DJ29&gt;'[2]NonRes - Report'!$N$12),(('[2]NonRes - Report'!$N$12-'[2]NonRes - Report'!$N$10)/'[2]NonRes - Report'!$I$22*'[2]NonRes - Report'!$E$12),BB29/'[2]NonRes - Report'!$I$22*'[2]NonRes - Report'!$E$12)))))))</f>
        <v>0</v>
      </c>
      <c r="BO29" s="40">
        <f>IF(AND($B29="3/4-inch",DK29&gt;'[2]NonRes - Report'!$G$12),(('[2]NonRes - Report'!$G$12-'[2]NonRes - Report'!$G$10)/'[2]NonRes - Report'!$I$22*'[2]NonRes - Report'!$E$12),IF(AND($B29="1-inch",DK29&gt;'[2]NonRes - Report'!$I$12),(('[2]NonRes - Report'!$I$12-'[2]NonRes - Report'!$I$10)/'[2]NonRes - Report'!$I$22*'[2]NonRes - Report'!$E$12),IF(AND($B29="1 1/2-inch",DK29&gt;'[2]NonRes - Report'!$J$12),(('[2]NonRes - Report'!$J$12-'[2]NonRes - Report'!$J$10)/'[2]NonRes - Report'!$I$22*'[2]NonRes - Report'!$E$12),IF(AND($B29="2-inch",DK29&gt;'[2]NonRes - Report'!$K$12),(('[2]NonRes - Report'!$K$12-'[2]NonRes - Report'!$K$10)/'[2]NonRes - Report'!$I$22*'[2]NonRes - Report'!$E$12),IF(AND($B29="3-inch",DK29&gt;'[2]NonRes - Report'!$L$12),(('[2]NonRes - Report'!$L$12-'[2]NonRes - Report'!$L$10)/'[2]NonRes - Report'!$I$22*'[2]NonRes - Report'!$E$12),IF(AND($B29="4-inch",DK29&gt;'[2]NonRes - Report'!$M$12),(('[2]NonRes - Report'!$M$12-'[2]NonRes - Report'!$M$10)/'[2]NonRes - Report'!$I$22*'[2]NonRes - Report'!$E$12),IF(AND($B29="6-inch",DK29&gt;'[2]NonRes - Report'!$N$12),(('[2]NonRes - Report'!$N$12-'[2]NonRes - Report'!$N$10)/'[2]NonRes - Report'!$I$22*'[2]NonRes - Report'!$E$12),BC29/'[2]NonRes - Report'!$I$22*'[2]NonRes - Report'!$E$12)))))))</f>
        <v>0</v>
      </c>
      <c r="BP29" s="40">
        <f>IF(AND($B29="3/4-inch",DL29&gt;'[2]NonRes - Report'!$G$12),(('[2]NonRes - Report'!$G$12-'[2]NonRes - Report'!$G$10)/'[2]NonRes - Report'!$I$22*'[2]NonRes - Report'!$E$12),IF(AND($B29="1-inch",DL29&gt;'[2]NonRes - Report'!$I$12),(('[2]NonRes - Report'!$I$12-'[2]NonRes - Report'!$I$10)/'[2]NonRes - Report'!$I$22*'[2]NonRes - Report'!$E$12),IF(AND($B29="1 1/2-inch",DL29&gt;'[2]NonRes - Report'!$J$12),(('[2]NonRes - Report'!$J$12-'[2]NonRes - Report'!$J$10)/'[2]NonRes - Report'!$I$22*'[2]NonRes - Report'!$E$12),IF(AND($B29="2-inch",DL29&gt;'[2]NonRes - Report'!$K$12),(('[2]NonRes - Report'!$K$12-'[2]NonRes - Report'!$K$10)/'[2]NonRes - Report'!$I$22*'[2]NonRes - Report'!$E$12),IF(AND($B29="3-inch",DL29&gt;'[2]NonRes - Report'!$L$12),(('[2]NonRes - Report'!$L$12-'[2]NonRes - Report'!$L$10)/'[2]NonRes - Report'!$I$22*'[2]NonRes - Report'!$E$12),IF(AND($B29="4-inch",DL29&gt;'[2]NonRes - Report'!$M$12),(('[2]NonRes - Report'!$M$12-'[2]NonRes - Report'!$M$10)/'[2]NonRes - Report'!$I$22*'[2]NonRes - Report'!$E$12),IF(AND($B29="6-inch",DL29&gt;'[2]NonRes - Report'!$N$12),(('[2]NonRes - Report'!$N$12-'[2]NonRes - Report'!$N$10)/'[2]NonRes - Report'!$I$22*'[2]NonRes - Report'!$E$12),BD29/'[2]NonRes - Report'!$I$22*'[2]NonRes - Report'!$E$12)))))))</f>
        <v>0</v>
      </c>
      <c r="BQ29" s="40">
        <f>IF(AND($B29="3/4-inch",DM29&gt;'[2]NonRes - Report'!$G$12),(('[2]NonRes - Report'!$G$12-'[2]NonRes - Report'!$G$10)/'[2]NonRes - Report'!$I$22*'[2]NonRes - Report'!$E$12),IF(AND($B29="1-inch",DM29&gt;'[2]NonRes - Report'!$I$12),(('[2]NonRes - Report'!$I$12-'[2]NonRes - Report'!$I$10)/'[2]NonRes - Report'!$I$22*'[2]NonRes - Report'!$E$12),IF(AND($B29="1 1/2-inch",DM29&gt;'[2]NonRes - Report'!$J$12),(('[2]NonRes - Report'!$J$12-'[2]NonRes - Report'!$J$10)/'[2]NonRes - Report'!$I$22*'[2]NonRes - Report'!$E$12),IF(AND($B29="2-inch",DM29&gt;'[2]NonRes - Report'!$K$12),(('[2]NonRes - Report'!$K$12-'[2]NonRes - Report'!$K$10)/'[2]NonRes - Report'!$I$22*'[2]NonRes - Report'!$E$12),IF(AND($B29="3-inch",DM29&gt;'[2]NonRes - Report'!$L$12),(('[2]NonRes - Report'!$L$12-'[2]NonRes - Report'!$L$10)/'[2]NonRes - Report'!$I$22*'[2]NonRes - Report'!$E$12),IF(AND($B29="4-inch",DM29&gt;'[2]NonRes - Report'!$M$12),(('[2]NonRes - Report'!$M$12-'[2]NonRes - Report'!$M$10)/'[2]NonRes - Report'!$I$22*'[2]NonRes - Report'!$E$12),IF(AND($B29="6-inch",DM29&gt;'[2]NonRes - Report'!$N$12),(('[2]NonRes - Report'!$N$12-'[2]NonRes - Report'!$N$10)/'[2]NonRes - Report'!$I$22*'[2]NonRes - Report'!$E$12),BE29/'[2]NonRes - Report'!$I$22*'[2]NonRes - Report'!$E$12)))))))</f>
        <v>0</v>
      </c>
      <c r="BR29" s="40">
        <f>IF(AND($B29="3/4-inch",DN29&gt;'[2]NonRes - Report'!$G$12),(('[2]NonRes - Report'!$G$12-'[2]NonRes - Report'!$G$10)/'[2]NonRes - Report'!$I$22*'[2]NonRes - Report'!$E$12),IF(AND($B29="1-inch",DN29&gt;'[2]NonRes - Report'!$I$12),(('[2]NonRes - Report'!$I$12-'[2]NonRes - Report'!$I$10)/'[2]NonRes - Report'!$I$22*'[2]NonRes - Report'!$E$12),IF(AND($B29="1 1/2-inch",DN29&gt;'[2]NonRes - Report'!$J$12),(('[2]NonRes - Report'!$J$12-'[2]NonRes - Report'!$J$10)/'[2]NonRes - Report'!$I$22*'[2]NonRes - Report'!$E$12),IF(AND($B29="2-inch",DN29&gt;'[2]NonRes - Report'!$K$12),(('[2]NonRes - Report'!$K$12-'[2]NonRes - Report'!$K$10)/'[2]NonRes - Report'!$I$22*'[2]NonRes - Report'!$E$12),IF(AND($B29="3-inch",DN29&gt;'[2]NonRes - Report'!$L$12),(('[2]NonRes - Report'!$L$12-'[2]NonRes - Report'!$L$10)/'[2]NonRes - Report'!$I$22*'[2]NonRes - Report'!$E$12),IF(AND($B29="4-inch",DN29&gt;'[2]NonRes - Report'!$M$12),(('[2]NonRes - Report'!$M$12-'[2]NonRes - Report'!$M$10)/'[2]NonRes - Report'!$I$22*'[2]NonRes - Report'!$E$12),IF(AND($B29="6-inch",DN29&gt;'[2]NonRes - Report'!$N$12),(('[2]NonRes - Report'!$N$12-'[2]NonRes - Report'!$N$10)/'[2]NonRes - Report'!$I$22*'[2]NonRes - Report'!$E$12),BF29/'[2]NonRes - Report'!$I$22*'[2]NonRes - Report'!$E$12)))))))</f>
        <v>0</v>
      </c>
      <c r="BS29" s="40">
        <f>IF(AND($B29="3/4-inch",DO29&gt;'[2]NonRes - Report'!$G$12),(('[2]NonRes - Report'!$G$12-'[2]NonRes - Report'!$G$10)/'[2]NonRes - Report'!$I$22*'[2]NonRes - Report'!$E$12),IF(AND($B29="1-inch",DO29&gt;'[2]NonRes - Report'!$I$12),(('[2]NonRes - Report'!$I$12-'[2]NonRes - Report'!$I$10)/'[2]NonRes - Report'!$I$22*'[2]NonRes - Report'!$E$12),IF(AND($B29="1 1/2-inch",DO29&gt;'[2]NonRes - Report'!$J$12),(('[2]NonRes - Report'!$J$12-'[2]NonRes - Report'!$J$10)/'[2]NonRes - Report'!$I$22*'[2]NonRes - Report'!$E$12),IF(AND($B29="2-inch",DO29&gt;'[2]NonRes - Report'!$K$12),(('[2]NonRes - Report'!$K$12-'[2]NonRes - Report'!$K$10)/'[2]NonRes - Report'!$I$22*'[2]NonRes - Report'!$E$12),IF(AND($B29="3-inch",DO29&gt;'[2]NonRes - Report'!$L$12),(('[2]NonRes - Report'!$L$12-'[2]NonRes - Report'!$L$10)/'[2]NonRes - Report'!$I$22*'[2]NonRes - Report'!$E$12),IF(AND($B29="4-inch",DO29&gt;'[2]NonRes - Report'!$M$12),(('[2]NonRes - Report'!$M$12-'[2]NonRes - Report'!$M$10)/'[2]NonRes - Report'!$I$22*'[2]NonRes - Report'!$E$12),IF(AND($B29="6-inch",DO29&gt;'[2]NonRes - Report'!$N$12),(('[2]NonRes - Report'!$N$12-'[2]NonRes - Report'!$N$10)/'[2]NonRes - Report'!$I$22*'[2]NonRes - Report'!$E$12),BG29/'[2]NonRes - Report'!$I$22*'[2]NonRes - Report'!$E$12)))))))</f>
        <v>0</v>
      </c>
      <c r="BT29" s="40">
        <f>IF(AND($B29="3/4-inch",DP29&gt;'[2]NonRes - Report'!$G$12),(('[2]NonRes - Report'!$G$12-'[2]NonRes - Report'!$G$10)/'[2]NonRes - Report'!$I$22*'[2]NonRes - Report'!$E$12),IF(AND($B29="1-inch",DP29&gt;'[2]NonRes - Report'!$I$12),(('[2]NonRes - Report'!$I$12-'[2]NonRes - Report'!$I$10)/'[2]NonRes - Report'!$I$22*'[2]NonRes - Report'!$E$12),IF(AND($B29="1 1/2-inch",DP29&gt;'[2]NonRes - Report'!$J$12),(('[2]NonRes - Report'!$J$12-'[2]NonRes - Report'!$J$10)/'[2]NonRes - Report'!$I$22*'[2]NonRes - Report'!$E$12),IF(AND($B29="2-inch",DP29&gt;'[2]NonRes - Report'!$K$12),(('[2]NonRes - Report'!$K$12-'[2]NonRes - Report'!$K$10)/'[2]NonRes - Report'!$I$22*'[2]NonRes - Report'!$E$12),IF(AND($B29="3-inch",DP29&gt;'[2]NonRes - Report'!$L$12),(('[2]NonRes - Report'!$L$12-'[2]NonRes - Report'!$L$10)/'[2]NonRes - Report'!$I$22*'[2]NonRes - Report'!$E$12),IF(AND($B29="4-inch",DP29&gt;'[2]NonRes - Report'!$M$12),(('[2]NonRes - Report'!$M$12-'[2]NonRes - Report'!$M$10)/'[2]NonRes - Report'!$I$22*'[2]NonRes - Report'!$E$12),IF(AND($B29="6-inch",DP29&gt;'[2]NonRes - Report'!$N$12),(('[2]NonRes - Report'!$N$12-'[2]NonRes - Report'!$N$10)/'[2]NonRes - Report'!$I$22*'[2]NonRes - Report'!$E$12),BH29/'[2]NonRes - Report'!$I$22*'[2]NonRes - Report'!$E$12)))))))</f>
        <v>0</v>
      </c>
      <c r="BU29" s="40">
        <f>IF(AND($B29="3/4-inch",DQ29&gt;'[2]NonRes - Report'!$G$12),(('[2]NonRes - Report'!$G$12-'[2]NonRes - Report'!$G$10)/'[2]NonRes - Report'!$I$22*'[2]NonRes - Report'!$E$12),IF(AND($B29="1-inch",DQ29&gt;'[2]NonRes - Report'!$I$12),(('[2]NonRes - Report'!$I$12-'[2]NonRes - Report'!$I$10)/'[2]NonRes - Report'!$I$22*'[2]NonRes - Report'!$E$12),IF(AND($B29="1 1/2-inch",DQ29&gt;'[2]NonRes - Report'!$J$12),(('[2]NonRes - Report'!$J$12-'[2]NonRes - Report'!$J$10)/'[2]NonRes - Report'!$I$22*'[2]NonRes - Report'!$E$12),IF(AND($B29="2-inch",DQ29&gt;'[2]NonRes - Report'!$K$12),(('[2]NonRes - Report'!$K$12-'[2]NonRes - Report'!$K$10)/'[2]NonRes - Report'!$I$22*'[2]NonRes - Report'!$E$12),IF(AND($B29="3-inch",DQ29&gt;'[2]NonRes - Report'!$L$12),(('[2]NonRes - Report'!$L$12-'[2]NonRes - Report'!$L$10)/'[2]NonRes - Report'!$I$22*'[2]NonRes - Report'!$E$12),IF(AND($B29="4-inch",DQ29&gt;'[2]NonRes - Report'!$M$12),(('[2]NonRes - Report'!$M$12-'[2]NonRes - Report'!$M$10)/'[2]NonRes - Report'!$I$22*'[2]NonRes - Report'!$E$12),IF(AND($B29="6-inch",DQ29&gt;'[2]NonRes - Report'!$N$12),(('[2]NonRes - Report'!$N$12-'[2]NonRes - Report'!$N$10)/'[2]NonRes - Report'!$I$22*'[2]NonRes - Report'!$E$12),BI29/'[2]NonRes - Report'!$I$22*'[2]NonRes - Report'!$E$12)))))))</f>
        <v>0</v>
      </c>
      <c r="BV29" s="40">
        <f>IF(AND($B29="3/4-inch",DR29&gt;'[2]NonRes - Report'!$G$12),(('[2]NonRes - Report'!$G$12-'[2]NonRes - Report'!$G$10)/'[2]NonRes - Report'!$I$22*'[2]NonRes - Report'!$E$12),IF(AND($B29="1-inch",DR29&gt;'[2]NonRes - Report'!$I$12),(('[2]NonRes - Report'!$I$12-'[2]NonRes - Report'!$I$10)/'[2]NonRes - Report'!$I$22*'[2]NonRes - Report'!$E$12),IF(AND($B29="1 1/2-inch",DR29&gt;'[2]NonRes - Report'!$J$12),(('[2]NonRes - Report'!$J$12-'[2]NonRes - Report'!$J$10)/'[2]NonRes - Report'!$I$22*'[2]NonRes - Report'!$E$12),IF(AND($B29="2-inch",DR29&gt;'[2]NonRes - Report'!$K$12),(('[2]NonRes - Report'!$K$12-'[2]NonRes - Report'!$K$10)/'[2]NonRes - Report'!$I$22*'[2]NonRes - Report'!$E$12),IF(AND($B29="3-inch",DR29&gt;'[2]NonRes - Report'!$L$12),(('[2]NonRes - Report'!$L$12-'[2]NonRes - Report'!$L$10)/'[2]NonRes - Report'!$I$22*'[2]NonRes - Report'!$E$12),IF(AND($B29="4-inch",DR29&gt;'[2]NonRes - Report'!$M$12),(('[2]NonRes - Report'!$M$12-'[2]NonRes - Report'!$M$10)/'[2]NonRes - Report'!$I$22*'[2]NonRes - Report'!$E$12),IF(AND($B29="6-inch",DR29&gt;'[2]NonRes - Report'!$N$12),(('[2]NonRes - Report'!$N$12-'[2]NonRes - Report'!$N$10)/'[2]NonRes - Report'!$I$22*'[2]NonRes - Report'!$E$12),BJ29/'[2]NonRes - Report'!$I$22*'[2]NonRes - Report'!$E$12)))))))</f>
        <v>0</v>
      </c>
      <c r="BW29" s="40">
        <f>IF(AND($B29="3/4-inch",DS29&gt;'[2]NonRes - Report'!$G$12),(('[2]NonRes - Report'!$G$12-'[2]NonRes - Report'!$G$10)/'[2]NonRes - Report'!$I$22*'[2]NonRes - Report'!$E$12),IF(AND($B29="1-inch",DS29&gt;'[2]NonRes - Report'!$I$12),(('[2]NonRes - Report'!$I$12-'[2]NonRes - Report'!$I$10)/'[2]NonRes - Report'!$I$22*'[2]NonRes - Report'!$E$12),IF(AND($B29="1 1/2-inch",DS29&gt;'[2]NonRes - Report'!$J$12),(('[2]NonRes - Report'!$J$12-'[2]NonRes - Report'!$J$10)/'[2]NonRes - Report'!$I$22*'[2]NonRes - Report'!$E$12),IF(AND($B29="2-inch",DS29&gt;'[2]NonRes - Report'!$K$12),(('[2]NonRes - Report'!$K$12-'[2]NonRes - Report'!$K$10)/'[2]NonRes - Report'!$I$22*'[2]NonRes - Report'!$E$12),IF(AND($B29="3-inch",DS29&gt;'[2]NonRes - Report'!$L$12),(('[2]NonRes - Report'!$L$12-'[2]NonRes - Report'!$L$10)/'[2]NonRes - Report'!$I$22*'[2]NonRes - Report'!$E$12),IF(AND($B29="4-inch",DS29&gt;'[2]NonRes - Report'!$M$12),(('[2]NonRes - Report'!$M$12-'[2]NonRes - Report'!$M$10)/'[2]NonRes - Report'!$I$22*'[2]NonRes - Report'!$E$12),IF(AND($B29="6-inch",DS29&gt;'[2]NonRes - Report'!$N$12),(('[2]NonRes - Report'!$N$12-'[2]NonRes - Report'!$N$10)/'[2]NonRes - Report'!$I$22*'[2]NonRes - Report'!$E$12),BK29/'[2]NonRes - Report'!$I$22*'[2]NonRes - Report'!$E$12)))))))</f>
        <v>0</v>
      </c>
      <c r="BX29" s="40">
        <f>IF(AND($B29="3/4-inch",DT29&gt;'[2]NonRes - Report'!$G$12),(('[2]NonRes - Report'!$G$12-'[2]NonRes - Report'!$G$10)/'[2]NonRes - Report'!$I$22*'[2]NonRes - Report'!$E$12),IF(AND($B29="1-inch",DT29&gt;'[2]NonRes - Report'!$I$12),(('[2]NonRes - Report'!$I$12-'[2]NonRes - Report'!$I$10)/'[2]NonRes - Report'!$I$22*'[2]NonRes - Report'!$E$12),IF(AND($B29="1 1/2-inch",DT29&gt;'[2]NonRes - Report'!$J$12),(('[2]NonRes - Report'!$J$12-'[2]NonRes - Report'!$J$10)/'[2]NonRes - Report'!$I$22*'[2]NonRes - Report'!$E$12),IF(AND($B29="2-inch",DT29&gt;'[2]NonRes - Report'!$K$12),(('[2]NonRes - Report'!$K$12-'[2]NonRes - Report'!$K$10)/'[2]NonRes - Report'!$I$22*'[2]NonRes - Report'!$E$12),IF(AND($B29="3-inch",DT29&gt;'[2]NonRes - Report'!$L$12),(('[2]NonRes - Report'!$L$12-'[2]NonRes - Report'!$L$10)/'[2]NonRes - Report'!$I$22*'[2]NonRes - Report'!$E$12),IF(AND($B29="4-inch",DT29&gt;'[2]NonRes - Report'!$M$12),(('[2]NonRes - Report'!$M$12-'[2]NonRes - Report'!$M$10)/'[2]NonRes - Report'!$I$22*'[2]NonRes - Report'!$E$12),IF(AND($B29="6-inch",DT29&gt;'[2]NonRes - Report'!$N$12),(('[2]NonRes - Report'!$N$12-'[2]NonRes - Report'!$N$10)/'[2]NonRes - Report'!$I$22*'[2]NonRes - Report'!$E$12),BL29/'[2]NonRes - Report'!$I$22*'[2]NonRes - Report'!$E$12)))))))</f>
        <v>0</v>
      </c>
      <c r="BY29" s="41">
        <f>IF(AND($B29="3/4-inch",DU29&gt;'[2]NonRes - Report'!$G$12),(('[2]NonRes - Report'!$G$12-'[2]NonRes - Report'!$G$10)/'[2]NonRes - Report'!$I$22*'[2]NonRes - Report'!$E$12),IF(AND($B29="1-inch",DU29&gt;'[2]NonRes - Report'!$I$12),(('[2]NonRes - Report'!$I$12-'[2]NonRes - Report'!$I$10)/'[2]NonRes - Report'!$I$22*'[2]NonRes - Report'!$E$12),IF(AND($B29="1 1/2-inch",DU29&gt;'[2]NonRes - Report'!$J$12),(('[2]NonRes - Report'!$J$12-'[2]NonRes - Report'!$J$10)/'[2]NonRes - Report'!$I$22*'[2]NonRes - Report'!$E$12),IF(AND($B29="2-inch",DU29&gt;'[2]NonRes - Report'!$K$12),(('[2]NonRes - Report'!$K$12-'[2]NonRes - Report'!$K$10)/'[2]NonRes - Report'!$I$22*'[2]NonRes - Report'!$E$12),IF(AND($B29="3-inch",DU29&gt;'[2]NonRes - Report'!$L$12),(('[2]NonRes - Report'!$L$12-'[2]NonRes - Report'!$L$10)/'[2]NonRes - Report'!$I$22*'[2]NonRes - Report'!$E$12),IF(AND($B29="4-inch",DU29&gt;'[2]NonRes - Report'!$M$12),(('[2]NonRes - Report'!$M$12-'[2]NonRes - Report'!$M$10)/'[2]NonRes - Report'!$I$22*'[2]NonRes - Report'!$E$12),IF(AND($B29="6-inch",DU29&gt;'[2]NonRes - Report'!$N$12),(('[2]NonRes - Report'!$N$12-'[2]NonRes - Report'!$N$10)/'[2]NonRes - Report'!$I$22*'[2]NonRes - Report'!$E$12),BM29/'[2]NonRes - Report'!$I$22*'[2]NonRes - Report'!$E$12)))))))</f>
        <v>0</v>
      </c>
      <c r="BZ29" s="38">
        <f>IF(AND($B29="3/4-inch",DJ29&gt;'[2]NonRes - Report'!$G$14),(DJ29-'[2]NonRes - Report'!$G$12),IF(AND($B29="3/4-inch",ABS(DJ29)&gt;'[2]NonRes - Report'!$G$14),(DJ29+'[2]NonRes - Report'!$G$12),IF(AND($B29="1-inch",DJ29&gt;'[2]NonRes - Report'!$I$14),(DJ29-'[2]NonRes - Report'!$I$12),IF(AND($B29="1-inch",ABS(DJ29)&gt;'[2]NonRes - Report'!$I$14),(DJ29+'[2]NonRes - Report'!$I$12),IF(AND($B29="1 1/2-inch",DJ29&gt;'[2]NonRes - Report'!$J$14),(DJ29-'[2]NonRes - Report'!$J$12),IF(AND($B29="1 1/2-inch",ABS(DJ29)&gt;'[2]NonRes - Report'!$J$14),(DJ29+'[2]NonRes - Report'!$J$12),IF(AND($B29="2-inch",DJ29&gt;'[2]NonRes - Report'!$K$14),(DJ29-'[2]NonRes - Report'!$K$12),IF(AND($B29="2-inch",ABS(DJ29)&gt;'[2]NonRes - Report'!$K$14),(DJ29+'[2]NonRes - Report'!$K$12),IF(AND($B29="3-inch",DJ29&gt;'[2]NonRes - Report'!$L$14),(DJ29-'[2]NonRes - Report'!$L$12),IF(AND($B29="3-inch",ABS(DJ29)&gt;'[2]NonRes - Report'!$L$14),(DJ29+'[2]NonRes - Report'!$L$12),IF(AND($B29="4-inch",DJ29&gt;'[2]NonRes - Report'!$M$14),(DJ29-'[2]NonRes - Report'!$M$12),IF(AND($B29="4-inch",ABS(DJ29)&gt;'[2]NonRes - Report'!$M$14),(DJ29+'[2]NonRes - Report'!$M$12),IF(AND($B29="6-inch",DJ29&gt;'[2]NonRes - Report'!$N$14),(DJ29-'[2]NonRes - Report'!$N$12),IF(AND($B29="6-inch",ABS(DJ29)&gt;'[2]NonRes - Report'!$N$14),(DJ29+'[2]NonRes - Report'!$N$12),0))))))))))))))</f>
        <v>0</v>
      </c>
      <c r="CA29" s="38">
        <f>IF(AND($B29="3/4-inch",DK29&gt;'[2]NonRes - Report'!$G$14),(DK29-'[2]NonRes - Report'!$G$12),IF(AND($B29="3/4-inch",ABS(DK29)&gt;'[2]NonRes - Report'!$G$14),(DK29+'[2]NonRes - Report'!$G$12),IF(AND($B29="1-inch",DK29&gt;'[2]NonRes - Report'!$I$14),(DK29-'[2]NonRes - Report'!$I$12),IF(AND($B29="1-inch",ABS(DK29)&gt;'[2]NonRes - Report'!$I$14),(DK29+'[2]NonRes - Report'!$I$12),IF(AND($B29="1 1/2-inch",DK29&gt;'[2]NonRes - Report'!$J$14),(DK29-'[2]NonRes - Report'!$J$12),IF(AND($B29="1 1/2-inch",ABS(DK29)&gt;'[2]NonRes - Report'!$J$14),(DK29+'[2]NonRes - Report'!$J$12),IF(AND($B29="2-inch",DK29&gt;'[2]NonRes - Report'!$K$14),(DK29-'[2]NonRes - Report'!$K$12),IF(AND($B29="2-inch",ABS(DK29)&gt;'[2]NonRes - Report'!$K$14),(DK29+'[2]NonRes - Report'!$K$12),IF(AND($B29="3-inch",DK29&gt;'[2]NonRes - Report'!$L$14),(DK29-'[2]NonRes - Report'!$L$12),IF(AND($B29="3-inch",ABS(DK29)&gt;'[2]NonRes - Report'!$L$14),(DK29+'[2]NonRes - Report'!$L$12),IF(AND($B29="4-inch",DK29&gt;'[2]NonRes - Report'!$M$14),(DK29-'[2]NonRes - Report'!$M$12),IF(AND($B29="4-inch",ABS(DK29)&gt;'[2]NonRes - Report'!$M$14),(DK29+'[2]NonRes - Report'!$M$12),IF(AND($B29="6-inch",DK29&gt;'[2]NonRes - Report'!$N$14),(DK29-'[2]NonRes - Report'!$N$12),IF(AND($B29="6-inch",ABS(DK29)&gt;'[2]NonRes - Report'!$N$14),(DK29+'[2]NonRes - Report'!$N$12),0))))))))))))))</f>
        <v>0</v>
      </c>
      <c r="CB29" s="38">
        <f>IF(AND($B29="3/4-inch",DL29&gt;'[2]NonRes - Report'!$G$14),(DL29-'[2]NonRes - Report'!$G$12),IF(AND($B29="3/4-inch",ABS(DL29)&gt;'[2]NonRes - Report'!$G$14),(DL29+'[2]NonRes - Report'!$G$12),IF(AND($B29="1-inch",DL29&gt;'[2]NonRes - Report'!$I$14),(DL29-'[2]NonRes - Report'!$I$12),IF(AND($B29="1-inch",ABS(DL29)&gt;'[2]NonRes - Report'!$I$14),(DL29+'[2]NonRes - Report'!$I$12),IF(AND($B29="1 1/2-inch",DL29&gt;'[2]NonRes - Report'!$J$14),(DL29-'[2]NonRes - Report'!$J$12),IF(AND($B29="1 1/2-inch",ABS(DL29)&gt;'[2]NonRes - Report'!$J$14),(DL29+'[2]NonRes - Report'!$J$12),IF(AND($B29="2-inch",DL29&gt;'[2]NonRes - Report'!$K$14),(DL29-'[2]NonRes - Report'!$K$12),IF(AND($B29="2-inch",ABS(DL29)&gt;'[2]NonRes - Report'!$K$14),(DL29+'[2]NonRes - Report'!$K$12),IF(AND($B29="3-inch",DL29&gt;'[2]NonRes - Report'!$L$14),(DL29-'[2]NonRes - Report'!$L$12),IF(AND($B29="3-inch",ABS(DL29)&gt;'[2]NonRes - Report'!$L$14),(DL29+'[2]NonRes - Report'!$L$12),IF(AND($B29="4-inch",DL29&gt;'[2]NonRes - Report'!$M$14),(DL29-'[2]NonRes - Report'!$M$12),IF(AND($B29="4-inch",ABS(DL29)&gt;'[2]NonRes - Report'!$M$14),(DL29+'[2]NonRes - Report'!$M$12),IF(AND($B29="6-inch",DL29&gt;'[2]NonRes - Report'!$N$14),(DL29-'[2]NonRes - Report'!$N$12),IF(AND($B29="6-inch",ABS(DL29)&gt;'[2]NonRes - Report'!$N$14),(DL29+'[2]NonRes - Report'!$N$12),0))))))))))))))</f>
        <v>0</v>
      </c>
      <c r="CC29" s="38">
        <f>IF(AND($B29="3/4-inch",DM29&gt;'[2]NonRes - Report'!$G$14),(DM29-'[2]NonRes - Report'!$G$12),IF(AND($B29="3/4-inch",ABS(DM29)&gt;'[2]NonRes - Report'!$G$14),(DM29+'[2]NonRes - Report'!$G$12),IF(AND($B29="1-inch",DM29&gt;'[2]NonRes - Report'!$I$14),(DM29-'[2]NonRes - Report'!$I$12),IF(AND($B29="1-inch",ABS(DM29)&gt;'[2]NonRes - Report'!$I$14),(DM29+'[2]NonRes - Report'!$I$12),IF(AND($B29="1 1/2-inch",DM29&gt;'[2]NonRes - Report'!$J$14),(DM29-'[2]NonRes - Report'!$J$12),IF(AND($B29="1 1/2-inch",ABS(DM29)&gt;'[2]NonRes - Report'!$J$14),(DM29+'[2]NonRes - Report'!$J$12),IF(AND($B29="2-inch",DM29&gt;'[2]NonRes - Report'!$K$14),(DM29-'[2]NonRes - Report'!$K$12),IF(AND($B29="2-inch",ABS(DM29)&gt;'[2]NonRes - Report'!$K$14),(DM29+'[2]NonRes - Report'!$K$12),IF(AND($B29="3-inch",DM29&gt;'[2]NonRes - Report'!$L$14),(DM29-'[2]NonRes - Report'!$L$12),IF(AND($B29="3-inch",ABS(DM29)&gt;'[2]NonRes - Report'!$L$14),(DM29+'[2]NonRes - Report'!$L$12),IF(AND($B29="4-inch",DM29&gt;'[2]NonRes - Report'!$M$14),(DM29-'[2]NonRes - Report'!$M$12),IF(AND($B29="4-inch",ABS(DM29)&gt;'[2]NonRes - Report'!$M$14),(DM29+'[2]NonRes - Report'!$M$12),IF(AND($B29="6-inch",DM29&gt;'[2]NonRes - Report'!$N$14),(DM29-'[2]NonRes - Report'!$N$12),IF(AND($B29="6-inch",ABS(DM29)&gt;'[2]NonRes - Report'!$N$14),(DM29+'[2]NonRes - Report'!$N$12),0))))))))))))))</f>
        <v>0</v>
      </c>
      <c r="CD29" s="38">
        <f>IF(AND($B29="3/4-inch",DN29&gt;'[2]NonRes - Report'!$G$14),(DN29-'[2]NonRes - Report'!$G$12),IF(AND($B29="3/4-inch",ABS(DN29)&gt;'[2]NonRes - Report'!$G$14),(DN29+'[2]NonRes - Report'!$G$12),IF(AND($B29="1-inch",DN29&gt;'[2]NonRes - Report'!$I$14),(DN29-'[2]NonRes - Report'!$I$12),IF(AND($B29="1-inch",ABS(DN29)&gt;'[2]NonRes - Report'!$I$14),(DN29+'[2]NonRes - Report'!$I$12),IF(AND($B29="1 1/2-inch",DN29&gt;'[2]NonRes - Report'!$J$14),(DN29-'[2]NonRes - Report'!$J$12),IF(AND($B29="1 1/2-inch",ABS(DN29)&gt;'[2]NonRes - Report'!$J$14),(DN29+'[2]NonRes - Report'!$J$12),IF(AND($B29="2-inch",DN29&gt;'[2]NonRes - Report'!$K$14),(DN29-'[2]NonRes - Report'!$K$12),IF(AND($B29="2-inch",ABS(DN29)&gt;'[2]NonRes - Report'!$K$14),(DN29+'[2]NonRes - Report'!$K$12),IF(AND($B29="3-inch",DN29&gt;'[2]NonRes - Report'!$L$14),(DN29-'[2]NonRes - Report'!$L$12),IF(AND($B29="3-inch",ABS(DN29)&gt;'[2]NonRes - Report'!$L$14),(DN29+'[2]NonRes - Report'!$L$12),IF(AND($B29="4-inch",DN29&gt;'[2]NonRes - Report'!$M$14),(DN29-'[2]NonRes - Report'!$M$12),IF(AND($B29="4-inch",ABS(DN29)&gt;'[2]NonRes - Report'!$M$14),(DN29+'[2]NonRes - Report'!$M$12),IF(AND($B29="6-inch",DN29&gt;'[2]NonRes - Report'!$N$14),(DN29-'[2]NonRes - Report'!$N$12),IF(AND($B29="6-inch",ABS(DN29)&gt;'[2]NonRes - Report'!$N$14),(DN29+'[2]NonRes - Report'!$N$12),0))))))))))))))</f>
        <v>0</v>
      </c>
      <c r="CE29" s="38">
        <f>IF(AND($B29="3/4-inch",DO29&gt;'[2]NonRes - Report'!$G$14),(DO29-'[2]NonRes - Report'!$G$12),IF(AND($B29="3/4-inch",ABS(DO29)&gt;'[2]NonRes - Report'!$G$14),(DO29+'[2]NonRes - Report'!$G$12),IF(AND($B29="1-inch",DO29&gt;'[2]NonRes - Report'!$I$14),(DO29-'[2]NonRes - Report'!$I$12),IF(AND($B29="1-inch",ABS(DO29)&gt;'[2]NonRes - Report'!$I$14),(DO29+'[2]NonRes - Report'!$I$12),IF(AND($B29="1 1/2-inch",DO29&gt;'[2]NonRes - Report'!$J$14),(DO29-'[2]NonRes - Report'!$J$12),IF(AND($B29="1 1/2-inch",ABS(DO29)&gt;'[2]NonRes - Report'!$J$14),(DO29+'[2]NonRes - Report'!$J$12),IF(AND($B29="2-inch",DO29&gt;'[2]NonRes - Report'!$K$14),(DO29-'[2]NonRes - Report'!$K$12),IF(AND($B29="2-inch",ABS(DO29)&gt;'[2]NonRes - Report'!$K$14),(DO29+'[2]NonRes - Report'!$K$12),IF(AND($B29="3-inch",DO29&gt;'[2]NonRes - Report'!$L$14),(DO29-'[2]NonRes - Report'!$L$12),IF(AND($B29="3-inch",ABS(DO29)&gt;'[2]NonRes - Report'!$L$14),(DO29+'[2]NonRes - Report'!$L$12),IF(AND($B29="4-inch",DO29&gt;'[2]NonRes - Report'!$M$14),(DO29-'[2]NonRes - Report'!$M$12),IF(AND($B29="4-inch",ABS(DO29)&gt;'[2]NonRes - Report'!$M$14),(DO29+'[2]NonRes - Report'!$M$12),IF(AND($B29="6-inch",DO29&gt;'[2]NonRes - Report'!$N$14),(DO29-'[2]NonRes - Report'!$N$12),IF(AND($B29="6-inch",ABS(DO29)&gt;'[2]NonRes - Report'!$N$14),(DO29+'[2]NonRes - Report'!$N$12),0))))))))))))))</f>
        <v>0</v>
      </c>
      <c r="CF29" s="38">
        <f>IF(AND($B29="3/4-inch",DP29&gt;'[2]NonRes - Report'!$G$14),(DP29-'[2]NonRes - Report'!$G$12),IF(AND($B29="3/4-inch",ABS(DP29)&gt;'[2]NonRes - Report'!$G$14),(DP29+'[2]NonRes - Report'!$G$12),IF(AND($B29="1-inch",DP29&gt;'[2]NonRes - Report'!$I$14),(DP29-'[2]NonRes - Report'!$I$12),IF(AND($B29="1-inch",ABS(DP29)&gt;'[2]NonRes - Report'!$I$14),(DP29+'[2]NonRes - Report'!$I$12),IF(AND($B29="1 1/2-inch",DP29&gt;'[2]NonRes - Report'!$J$14),(DP29-'[2]NonRes - Report'!$J$12),IF(AND($B29="1 1/2-inch",ABS(DP29)&gt;'[2]NonRes - Report'!$J$14),(DP29+'[2]NonRes - Report'!$J$12),IF(AND($B29="2-inch",DP29&gt;'[2]NonRes - Report'!$K$14),(DP29-'[2]NonRes - Report'!$K$12),IF(AND($B29="2-inch",ABS(DP29)&gt;'[2]NonRes - Report'!$K$14),(DP29+'[2]NonRes - Report'!$K$12),IF(AND($B29="3-inch",DP29&gt;'[2]NonRes - Report'!$L$14),(DP29-'[2]NonRes - Report'!$L$12),IF(AND($B29="3-inch",ABS(DP29)&gt;'[2]NonRes - Report'!$L$14),(DP29+'[2]NonRes - Report'!$L$12),IF(AND($B29="4-inch",DP29&gt;'[2]NonRes - Report'!$M$14),(DP29-'[2]NonRes - Report'!$M$12),IF(AND($B29="4-inch",ABS(DP29)&gt;'[2]NonRes - Report'!$M$14),(DP29+'[2]NonRes - Report'!$M$12),IF(AND($B29="6-inch",DP29&gt;'[2]NonRes - Report'!$N$14),(DP29-'[2]NonRes - Report'!$N$12),IF(AND($B29="6-inch",ABS(DP29)&gt;'[2]NonRes - Report'!$N$14),(DP29+'[2]NonRes - Report'!$N$12),0))))))))))))))</f>
        <v>0</v>
      </c>
      <c r="CG29" s="38">
        <f>IF(AND($B29="3/4-inch",DQ29&gt;'[2]NonRes - Report'!$G$14),(DQ29-'[2]NonRes - Report'!$G$12),IF(AND($B29="3/4-inch",ABS(DQ29)&gt;'[2]NonRes - Report'!$G$14),(DQ29+'[2]NonRes - Report'!$G$12),IF(AND($B29="1-inch",DQ29&gt;'[2]NonRes - Report'!$I$14),(DQ29-'[2]NonRes - Report'!$I$12),IF(AND($B29="1-inch",ABS(DQ29)&gt;'[2]NonRes - Report'!$I$14),(DQ29+'[2]NonRes - Report'!$I$12),IF(AND($B29="1 1/2-inch",DQ29&gt;'[2]NonRes - Report'!$J$14),(DQ29-'[2]NonRes - Report'!$J$12),IF(AND($B29="1 1/2-inch",ABS(DQ29)&gt;'[2]NonRes - Report'!$J$14),(DQ29+'[2]NonRes - Report'!$J$12),IF(AND($B29="2-inch",DQ29&gt;'[2]NonRes - Report'!$K$14),(DQ29-'[2]NonRes - Report'!$K$12),IF(AND($B29="2-inch",ABS(DQ29)&gt;'[2]NonRes - Report'!$K$14),(DQ29+'[2]NonRes - Report'!$K$12),IF(AND($B29="3-inch",DQ29&gt;'[2]NonRes - Report'!$L$14),(DQ29-'[2]NonRes - Report'!$L$12),IF(AND($B29="3-inch",ABS(DQ29)&gt;'[2]NonRes - Report'!$L$14),(DQ29+'[2]NonRes - Report'!$L$12),IF(AND($B29="4-inch",DQ29&gt;'[2]NonRes - Report'!$M$14),(DQ29-'[2]NonRes - Report'!$M$12),IF(AND($B29="4-inch",ABS(DQ29)&gt;'[2]NonRes - Report'!$M$14),(DQ29+'[2]NonRes - Report'!$M$12),IF(AND($B29="6-inch",DQ29&gt;'[2]NonRes - Report'!$N$14),(DQ29-'[2]NonRes - Report'!$N$12),IF(AND($B29="6-inch",ABS(DQ29)&gt;'[2]NonRes - Report'!$N$14),(DQ29+'[2]NonRes - Report'!$N$12),0))))))))))))))</f>
        <v>0</v>
      </c>
      <c r="CH29" s="38">
        <f>IF(AND($B29="3/4-inch",DR29&gt;'[2]NonRes - Report'!$G$14),(DR29-'[2]NonRes - Report'!$G$12),IF(AND($B29="3/4-inch",ABS(DR29)&gt;'[2]NonRes - Report'!$G$14),(DR29+'[2]NonRes - Report'!$G$12),IF(AND($B29="1-inch",DR29&gt;'[2]NonRes - Report'!$I$14),(DR29-'[2]NonRes - Report'!$I$12),IF(AND($B29="1-inch",ABS(DR29)&gt;'[2]NonRes - Report'!$I$14),(DR29+'[2]NonRes - Report'!$I$12),IF(AND($B29="1 1/2-inch",DR29&gt;'[2]NonRes - Report'!$J$14),(DR29-'[2]NonRes - Report'!$J$12),IF(AND($B29="1 1/2-inch",ABS(DR29)&gt;'[2]NonRes - Report'!$J$14),(DR29+'[2]NonRes - Report'!$J$12),IF(AND($B29="2-inch",DR29&gt;'[2]NonRes - Report'!$K$14),(DR29-'[2]NonRes - Report'!$K$12),IF(AND($B29="2-inch",ABS(DR29)&gt;'[2]NonRes - Report'!$K$14),(DR29+'[2]NonRes - Report'!$K$12),IF(AND($B29="3-inch",DR29&gt;'[2]NonRes - Report'!$L$14),(DR29-'[2]NonRes - Report'!$L$12),IF(AND($B29="3-inch",ABS(DR29)&gt;'[2]NonRes - Report'!$L$14),(DR29+'[2]NonRes - Report'!$L$12),IF(AND($B29="4-inch",DR29&gt;'[2]NonRes - Report'!$M$14),(DR29-'[2]NonRes - Report'!$M$12),IF(AND($B29="4-inch",ABS(DR29)&gt;'[2]NonRes - Report'!$M$14),(DR29+'[2]NonRes - Report'!$M$12),IF(AND($B29="6-inch",DR29&gt;'[2]NonRes - Report'!$N$14),(DR29-'[2]NonRes - Report'!$N$12),IF(AND($B29="6-inch",ABS(DR29)&gt;'[2]NonRes - Report'!$N$14),(DR29+'[2]NonRes - Report'!$N$12),0))))))))))))))</f>
        <v>0</v>
      </c>
      <c r="CI29" s="38">
        <f>IF(AND($B29="3/4-inch",DS29&gt;'[2]NonRes - Report'!$G$14),(DS29-'[2]NonRes - Report'!$G$12),IF(AND($B29="3/4-inch",ABS(DS29)&gt;'[2]NonRes - Report'!$G$14),(DS29+'[2]NonRes - Report'!$G$12),IF(AND($B29="1-inch",DS29&gt;'[2]NonRes - Report'!$I$14),(DS29-'[2]NonRes - Report'!$I$12),IF(AND($B29="1-inch",ABS(DS29)&gt;'[2]NonRes - Report'!$I$14),(DS29+'[2]NonRes - Report'!$I$12),IF(AND($B29="1 1/2-inch",DS29&gt;'[2]NonRes - Report'!$J$14),(DS29-'[2]NonRes - Report'!$J$12),IF(AND($B29="1 1/2-inch",ABS(DS29)&gt;'[2]NonRes - Report'!$J$14),(DS29+'[2]NonRes - Report'!$J$12),IF(AND($B29="2-inch",DS29&gt;'[2]NonRes - Report'!$K$14),(DS29-'[2]NonRes - Report'!$K$12),IF(AND($B29="2-inch",ABS(DS29)&gt;'[2]NonRes - Report'!$K$14),(DS29+'[2]NonRes - Report'!$K$12),IF(AND($B29="3-inch",DS29&gt;'[2]NonRes - Report'!$L$14),(DS29-'[2]NonRes - Report'!$L$12),IF(AND($B29="3-inch",ABS(DS29)&gt;'[2]NonRes - Report'!$L$14),(DS29+'[2]NonRes - Report'!$L$12),IF(AND($B29="4-inch",DS29&gt;'[2]NonRes - Report'!$M$14),(DS29-'[2]NonRes - Report'!$M$12),IF(AND($B29="4-inch",ABS(DS29)&gt;'[2]NonRes - Report'!$M$14),(DS29+'[2]NonRes - Report'!$M$12),IF(AND($B29="6-inch",DS29&gt;'[2]NonRes - Report'!$N$14),(DS29-'[2]NonRes - Report'!$N$12),IF(AND($B29="6-inch",ABS(DS29)&gt;'[2]NonRes - Report'!$N$14),(DS29+'[2]NonRes - Report'!$N$12),0))))))))))))))</f>
        <v>0</v>
      </c>
      <c r="CJ29" s="38">
        <f>IF(AND($B29="3/4-inch",DT29&gt;'[2]NonRes - Report'!$G$14),(DT29-'[2]NonRes - Report'!$G$12),IF(AND($B29="3/4-inch",ABS(DT29)&gt;'[2]NonRes - Report'!$G$14),(DT29+'[2]NonRes - Report'!$G$12),IF(AND($B29="1-inch",DT29&gt;'[2]NonRes - Report'!$I$14),(DT29-'[2]NonRes - Report'!$I$12),IF(AND($B29="1-inch",ABS(DT29)&gt;'[2]NonRes - Report'!$I$14),(DT29+'[2]NonRes - Report'!$I$12),IF(AND($B29="1 1/2-inch",DT29&gt;'[2]NonRes - Report'!$J$14),(DT29-'[2]NonRes - Report'!$J$12),IF(AND($B29="1 1/2-inch",ABS(DT29)&gt;'[2]NonRes - Report'!$J$14),(DT29+'[2]NonRes - Report'!$J$12),IF(AND($B29="2-inch",DT29&gt;'[2]NonRes - Report'!$K$14),(DT29-'[2]NonRes - Report'!$K$12),IF(AND($B29="2-inch",ABS(DT29)&gt;'[2]NonRes - Report'!$K$14),(DT29+'[2]NonRes - Report'!$K$12),IF(AND($B29="3-inch",DT29&gt;'[2]NonRes - Report'!$L$14),(DT29-'[2]NonRes - Report'!$L$12),IF(AND($B29="3-inch",ABS(DT29)&gt;'[2]NonRes - Report'!$L$14),(DT29+'[2]NonRes - Report'!$L$12),IF(AND($B29="4-inch",DT29&gt;'[2]NonRes - Report'!$M$14),(DT29-'[2]NonRes - Report'!$M$12),IF(AND($B29="4-inch",ABS(DT29)&gt;'[2]NonRes - Report'!$M$14),(DT29+'[2]NonRes - Report'!$M$12),IF(AND($B29="6-inch",DT29&gt;'[2]NonRes - Report'!$N$14),(DT29-'[2]NonRes - Report'!$N$12),IF(AND($B29="6-inch",ABS(DT29)&gt;'[2]NonRes - Report'!$N$14),(DT29+'[2]NonRes - Report'!$N$12),0))))))))))))))</f>
        <v>0</v>
      </c>
      <c r="CK29" s="39">
        <f>IF(AND($B29="3/4-inch",DU29&gt;'[2]NonRes - Report'!$G$14),(DU29-'[2]NonRes - Report'!$G$12),IF(AND($B29="3/4-inch",ABS(DU29)&gt;'[2]NonRes - Report'!$G$14),(DU29+'[2]NonRes - Report'!$G$12),IF(AND($B29="1-inch",DU29&gt;'[2]NonRes - Report'!$I$14),(DU29-'[2]NonRes - Report'!$I$12),IF(AND($B29="1-inch",ABS(DU29)&gt;'[2]NonRes - Report'!$I$14),(DU29+'[2]NonRes - Report'!$I$12),IF(AND($B29="1 1/2-inch",DU29&gt;'[2]NonRes - Report'!$J$14),(DU29-'[2]NonRes - Report'!$J$12),IF(AND($B29="1 1/2-inch",ABS(DU29)&gt;'[2]NonRes - Report'!$J$14),(DU29+'[2]NonRes - Report'!$J$12),IF(AND($B29="2-inch",DU29&gt;'[2]NonRes - Report'!$K$14),(DU29-'[2]NonRes - Report'!$K$12),IF(AND($B29="2-inch",ABS(DU29)&gt;'[2]NonRes - Report'!$K$14),(DU29+'[2]NonRes - Report'!$K$12),IF(AND($B29="3-inch",DU29&gt;'[2]NonRes - Report'!$L$14),(DU29-'[2]NonRes - Report'!$L$12),IF(AND($B29="3-inch",ABS(DU29)&gt;'[2]NonRes - Report'!$L$14),(DU29+'[2]NonRes - Report'!$L$12),IF(AND($B29="4-inch",DU29&gt;'[2]NonRes - Report'!$M$14),(DU29-'[2]NonRes - Report'!$M$12),IF(AND($B29="4-inch",ABS(DU29)&gt;'[2]NonRes - Report'!$M$14),(DU29+'[2]NonRes - Report'!$M$12),IF(AND($B29="6-inch",DU29&gt;'[2]NonRes - Report'!$N$14),(DU29-'[2]NonRes - Report'!$N$12),IF(AND($B29="6-inch",ABS(DU29)&gt;'[2]NonRes - Report'!$N$14),(DU29+'[2]NonRes - Report'!$N$12),0))))))))))))))</f>
        <v>0</v>
      </c>
      <c r="CL29" s="40">
        <f>IF(AND(BZ29&lt;1, ABS(BZ29)&lt;1),0,BZ29/'[2]NonRes - Report'!$I$22*'[2]NonRes - Report'!$E$14)</f>
        <v>0</v>
      </c>
      <c r="CM29" s="40">
        <f>IF(AND(CA29&lt;1, ABS(CA29)&lt;1),0,CA29/'[2]NonRes - Report'!$I$22*'[2]NonRes - Report'!$E$14)</f>
        <v>0</v>
      </c>
      <c r="CN29" s="40">
        <f>IF(AND(CB29&lt;1, ABS(CB29)&lt;1),0,CB29/'[2]NonRes - Report'!$I$22*'[2]NonRes - Report'!$E$14)</f>
        <v>0</v>
      </c>
      <c r="CO29" s="40">
        <f>IF(AND(CC29&lt;1, ABS(CC29)&lt;1),0,CC29/'[2]NonRes - Report'!$I$22*'[2]NonRes - Report'!$E$14)</f>
        <v>0</v>
      </c>
      <c r="CP29" s="40">
        <f>IF(AND(CD29&lt;1, ABS(CD29)&lt;1),0,CD29/'[2]NonRes - Report'!$I$22*'[2]NonRes - Report'!$E$14)</f>
        <v>0</v>
      </c>
      <c r="CQ29" s="40">
        <f>IF(AND(CE29&lt;1, ABS(CE29)&lt;1),0,CE29/'[2]NonRes - Report'!$I$22*'[2]NonRes - Report'!$E$14)</f>
        <v>0</v>
      </c>
      <c r="CR29" s="40">
        <f>IF(AND(CF29&lt;1, ABS(CF29)&lt;1),0,CF29/'[2]NonRes - Report'!$I$22*'[2]NonRes - Report'!$E$14)</f>
        <v>0</v>
      </c>
      <c r="CS29" s="40">
        <f>IF(AND(CG29&lt;1, ABS(CG29)&lt;1),0,CG29/'[2]NonRes - Report'!$I$22*'[2]NonRes - Report'!$E$14)</f>
        <v>0</v>
      </c>
      <c r="CT29" s="40">
        <f>IF(AND(CH29&lt;1, ABS(CH29)&lt;1),0,CH29/'[2]NonRes - Report'!$I$22*'[2]NonRes - Report'!$E$14)</f>
        <v>0</v>
      </c>
      <c r="CU29" s="40">
        <f>IF(AND(CI29&lt;1, ABS(CI29)&lt;1),0,CI29/'[2]NonRes - Report'!$I$22*'[2]NonRes - Report'!$E$14)</f>
        <v>0</v>
      </c>
      <c r="CV29" s="40">
        <f>IF(AND(CJ29&lt;1, ABS(CJ29)&lt;1),0,CJ29/'[2]NonRes - Report'!$I$22*'[2]NonRes - Report'!$E$14)</f>
        <v>0</v>
      </c>
      <c r="CW29" s="41">
        <f>IF(AND(CK29&lt;1, ABS(CK29)&lt;1),0,CK29/'[2]NonRes - Report'!$I$22*'[2]NonRes - Report'!$E$14)</f>
        <v>0</v>
      </c>
      <c r="CX29" s="40">
        <f t="shared" si="2"/>
        <v>288.75</v>
      </c>
      <c r="CY29" s="40">
        <f t="shared" si="3"/>
        <v>288.75</v>
      </c>
      <c r="CZ29" s="40">
        <f t="shared" si="4"/>
        <v>288.75</v>
      </c>
      <c r="DA29" s="40">
        <f t="shared" si="5"/>
        <v>288.75</v>
      </c>
      <c r="DB29" s="40">
        <f t="shared" si="6"/>
        <v>299.8</v>
      </c>
      <c r="DC29" s="40">
        <f t="shared" si="7"/>
        <v>307.45</v>
      </c>
      <c r="DD29" s="40">
        <f t="shared" si="8"/>
        <v>368.65</v>
      </c>
      <c r="DE29" s="40">
        <f t="shared" si="9"/>
        <v>445.15</v>
      </c>
      <c r="DF29" s="40">
        <f t="shared" si="10"/>
        <v>288.75</v>
      </c>
      <c r="DG29" s="40">
        <f t="shared" si="11"/>
        <v>288.75</v>
      </c>
      <c r="DH29" s="40">
        <f t="shared" si="12"/>
        <v>288.75</v>
      </c>
      <c r="DI29" s="41">
        <f t="shared" si="13"/>
        <v>288.75</v>
      </c>
      <c r="DJ29" s="38">
        <f t="shared" si="14"/>
        <v>0</v>
      </c>
      <c r="DK29" s="38">
        <f t="shared" si="15"/>
        <v>0</v>
      </c>
      <c r="DL29" s="38">
        <f t="shared" si="16"/>
        <v>0</v>
      </c>
      <c r="DM29" s="38">
        <f t="shared" si="17"/>
        <v>0</v>
      </c>
      <c r="DN29" s="38">
        <f t="shared" si="18"/>
        <v>1300</v>
      </c>
      <c r="DO29" s="38">
        <f t="shared" si="19"/>
        <v>2200</v>
      </c>
      <c r="DP29" s="38">
        <f t="shared" si="20"/>
        <v>9400</v>
      </c>
      <c r="DQ29" s="38">
        <f t="shared" si="21"/>
        <v>18400</v>
      </c>
      <c r="DR29" s="38">
        <f t="shared" si="22"/>
        <v>0</v>
      </c>
      <c r="DS29" s="38">
        <f t="shared" si="23"/>
        <v>0</v>
      </c>
      <c r="DT29" s="38">
        <f t="shared" si="24"/>
        <v>0</v>
      </c>
      <c r="DU29" s="39">
        <f t="shared" si="25"/>
        <v>0</v>
      </c>
      <c r="DV29" s="38">
        <f>IF($B29="3/4-inch",'[2]NonRes - Report'!$G$9, IF($B29="1-inch",'[2]NonRes - Report'!$G$9*'[2]NonRes - Report'!$I$19,IF($B29="1 1/2-inch", '[2]NonRes - Report'!$G$9*'[2]NonRes - Report'!$J$19,IF($B29="2-inch",'[2]NonRes - Report'!$G$9*'[2]NonRes - Report'!$K$19,IF($B29="3-inch",'[2]NonRes - Report'!$G$9*'[2]NonRes - Report'!$L$19,IF($B29="4-inch",'[2]NonRes - Report'!$G$9*'[2]NonRes - Report'!$M$19,IF($B29="6-inch",'[2]NonRes - Report'!$G$9*'[2]NonRes - Report'!$N$19, 0)))))))</f>
        <v>0</v>
      </c>
      <c r="DW29" s="38">
        <f>IF($B29="3/4-inch",'[2]NonRes - Report'!$G$9, IF($B29="1-inch",'[2]NonRes - Report'!$G$9*'[2]NonRes - Report'!$I$19,IF($B29="1 1/2-inch", '[2]NonRes - Report'!$G$9*'[2]NonRes - Report'!$J$19,IF($B29="2-inch",'[2]NonRes - Report'!$G$9*'[2]NonRes - Report'!$K$19,IF($B29="3-inch",'[2]NonRes - Report'!$G$9*'[2]NonRes - Report'!$L$19,IF($B29="4-inch",'[2]NonRes - Report'!$G$9*'[2]NonRes - Report'!$M$19,IF($B29="6-inch",'[2]NonRes - Report'!$G$9*'[2]NonRes - Report'!$N$19, 0)))))))</f>
        <v>0</v>
      </c>
      <c r="DX29" s="38">
        <f>IF($B29="3/4-inch",'[2]NonRes - Report'!$G$9, IF($B29="1-inch",'[2]NonRes - Report'!$G$9*'[2]NonRes - Report'!$I$19,IF($B29="1 1/2-inch", '[2]NonRes - Report'!$G$9*'[2]NonRes - Report'!$J$19,IF($B29="2-inch",'[2]NonRes - Report'!$G$9*'[2]NonRes - Report'!$K$19,IF($B29="3-inch",'[2]NonRes - Report'!$G$9*'[2]NonRes - Report'!$L$19,IF($B29="4-inch",'[2]NonRes - Report'!$G$9*'[2]NonRes - Report'!$M$19,IF($B29="6-inch",'[2]NonRes - Report'!$G$9*'[2]NonRes - Report'!$N$19, 0)))))))</f>
        <v>0</v>
      </c>
      <c r="DY29" s="38">
        <f>IF($B29="3/4-inch",'[2]NonRes - Report'!$G$9, IF($B29="1-inch",'[2]NonRes - Report'!$G$9*'[2]NonRes - Report'!$I$19,IF($B29="1 1/2-inch", '[2]NonRes - Report'!$G$9*'[2]NonRes - Report'!$J$19,IF($B29="2-inch",'[2]NonRes - Report'!$G$9*'[2]NonRes - Report'!$K$19,IF($B29="3-inch",'[2]NonRes - Report'!$G$9*'[2]NonRes - Report'!$L$19,IF($B29="4-inch",'[2]NonRes - Report'!$G$9*'[2]NonRes - Report'!$M$19,IF($B29="6-inch",'[2]NonRes - Report'!$G$9*'[2]NonRes - Report'!$N$19, 0)))))))</f>
        <v>0</v>
      </c>
      <c r="DZ29" s="38">
        <f>IF($B29="3/4-inch",'[2]NonRes - Report'!$G$9, IF($B29="1-inch",'[2]NonRes - Report'!$G$9*'[2]NonRes - Report'!$I$19,IF($B29="1 1/2-inch", '[2]NonRes - Report'!$G$9*'[2]NonRes - Report'!$J$19,IF($B29="2-inch",'[2]NonRes - Report'!$G$9*'[2]NonRes - Report'!$K$19,IF($B29="3-inch",'[2]NonRes - Report'!$G$9*'[2]NonRes - Report'!$L$19,IF($B29="4-inch",'[2]NonRes - Report'!$G$9*'[2]NonRes - Report'!$M$19,IF($B29="6-inch",'[2]NonRes - Report'!$G$9*'[2]NonRes - Report'!$N$19, 0)))))))</f>
        <v>0</v>
      </c>
      <c r="EA29" s="38">
        <f>IF($B29="3/4-inch",'[2]NonRes - Report'!$G$9, IF($B29="1-inch",'[2]NonRes - Report'!$G$9*'[2]NonRes - Report'!$I$19,IF($B29="1 1/2-inch", '[2]NonRes - Report'!$G$9*'[2]NonRes - Report'!$J$19,IF($B29="2-inch",'[2]NonRes - Report'!$G$9*'[2]NonRes - Report'!$K$19,IF($B29="3-inch",'[2]NonRes - Report'!$G$9*'[2]NonRes - Report'!$L$19,IF($B29="4-inch",'[2]NonRes - Report'!$G$9*'[2]NonRes - Report'!$M$19,IF($B29="6-inch",'[2]NonRes - Report'!$G$9*'[2]NonRes - Report'!$N$19, 0)))))))</f>
        <v>0</v>
      </c>
      <c r="EB29" s="38">
        <f>IF($B29="3/4-inch",'[2]NonRes - Report'!$G$9, IF($B29="1-inch",'[2]NonRes - Report'!$G$9*'[2]NonRes - Report'!$I$19,IF($B29="1 1/2-inch", '[2]NonRes - Report'!$G$9*'[2]NonRes - Report'!$J$19,IF($B29="2-inch",'[2]NonRes - Report'!$G$9*'[2]NonRes - Report'!$K$19,IF($B29="3-inch",'[2]NonRes - Report'!$G$9*'[2]NonRes - Report'!$L$19,IF($B29="4-inch",'[2]NonRes - Report'!$G$9*'[2]NonRes - Report'!$M$19,IF($B29="6-inch",'[2]NonRes - Report'!$G$9*'[2]NonRes - Report'!$N$19, 0)))))))</f>
        <v>0</v>
      </c>
      <c r="EC29" s="38">
        <f>IF($B29="3/4-inch",'[2]NonRes - Report'!$G$9, IF($B29="1-inch",'[2]NonRes - Report'!$G$9*'[2]NonRes - Report'!$I$19,IF($B29="1 1/2-inch", '[2]NonRes - Report'!$G$9*'[2]NonRes - Report'!$J$19,IF($B29="2-inch",'[2]NonRes - Report'!$G$9*'[2]NonRes - Report'!$K$19,IF($B29="3-inch",'[2]NonRes - Report'!$G$9*'[2]NonRes - Report'!$L$19,IF($B29="4-inch",'[2]NonRes - Report'!$G$9*'[2]NonRes - Report'!$M$19,IF($B29="6-inch",'[2]NonRes - Report'!$G$9*'[2]NonRes - Report'!$N$19, 0)))))))</f>
        <v>0</v>
      </c>
      <c r="ED29" s="38">
        <f>IF($B29="3/4-inch",'[2]NonRes - Report'!$G$9, IF($B29="1-inch",'[2]NonRes - Report'!$G$9*'[2]NonRes - Report'!$I$19,IF($B29="1 1/2-inch", '[2]NonRes - Report'!$G$9*'[2]NonRes - Report'!$J$19,IF($B29="2-inch",'[2]NonRes - Report'!$G$9*'[2]NonRes - Report'!$K$19,IF($B29="3-inch",'[2]NonRes - Report'!$G$9*'[2]NonRes - Report'!$L$19,IF($B29="4-inch",'[2]NonRes - Report'!$G$9*'[2]NonRes - Report'!$M$19,IF($B29="6-inch",'[2]NonRes - Report'!$G$9*'[2]NonRes - Report'!$N$19, 0)))))))</f>
        <v>0</v>
      </c>
      <c r="EE29" s="38">
        <f>IF($B29="3/4-inch",'[2]NonRes - Report'!$G$9, IF($B29="1-inch",'[2]NonRes - Report'!$G$9*'[2]NonRes - Report'!$I$19,IF($B29="1 1/2-inch", '[2]NonRes - Report'!$G$9*'[2]NonRes - Report'!$J$19,IF($B29="2-inch",'[2]NonRes - Report'!$G$9*'[2]NonRes - Report'!$K$19,IF($B29="3-inch",'[2]NonRes - Report'!$G$9*'[2]NonRes - Report'!$L$19,IF($B29="4-inch",'[2]NonRes - Report'!$G$9*'[2]NonRes - Report'!$M$19,IF($B29="6-inch",'[2]NonRes - Report'!$G$9*'[2]NonRes - Report'!$N$19, 0)))))))</f>
        <v>0</v>
      </c>
      <c r="EF29" s="38">
        <f>IF($B29="3/4-inch",'[2]NonRes - Report'!$G$9, IF($B29="1-inch",'[2]NonRes - Report'!$G$9*'[2]NonRes - Report'!$I$19,IF($B29="1 1/2-inch", '[2]NonRes - Report'!$G$9*'[2]NonRes - Report'!$J$19,IF($B29="2-inch",'[2]NonRes - Report'!$G$9*'[2]NonRes - Report'!$K$19,IF($B29="3-inch",'[2]NonRes - Report'!$G$9*'[2]NonRes - Report'!$L$19,IF($B29="4-inch",'[2]NonRes - Report'!$G$9*'[2]NonRes - Report'!$M$19,IF($B29="6-inch",'[2]NonRes - Report'!$G$9*'[2]NonRes - Report'!$N$19, 0)))))))</f>
        <v>0</v>
      </c>
      <c r="EG29" s="39">
        <f>IF($B29="3/4-inch",'[2]NonRes - Report'!$G$9, IF($B29="1-inch",'[2]NonRes - Report'!$G$9*'[2]NonRes - Report'!$I$19,IF($B29="1 1/2-inch", '[2]NonRes - Report'!$G$9*'[2]NonRes - Report'!$J$19,IF($B29="2-inch",'[2]NonRes - Report'!$G$9*'[2]NonRes - Report'!$K$19,IF($B29="3-inch",'[2]NonRes - Report'!$G$9*'[2]NonRes - Report'!$L$19,IF($B29="4-inch",'[2]NonRes - Report'!$G$9*'[2]NonRes - Report'!$M$19,IF($B29="6-inch",'[2]NonRes - Report'!$G$9*'[2]NonRes - Report'!$N$19, 0)))))))</f>
        <v>0</v>
      </c>
      <c r="EH29" s="42"/>
      <c r="EI29" s="42"/>
      <c r="EJ29" s="42"/>
      <c r="EK29" s="42"/>
      <c r="EL29" s="42"/>
      <c r="EM29" s="42"/>
      <c r="EN29" s="42"/>
      <c r="EO29" s="42"/>
      <c r="EP29" s="42"/>
      <c r="EQ29" s="42"/>
      <c r="ER29" s="42"/>
      <c r="ES29" s="42"/>
    </row>
    <row r="30" spans="1:149" ht="15">
      <c r="A30" s="120" t="s">
        <v>67</v>
      </c>
      <c r="B30" s="34" t="str">
        <f>'[2]Input - NonRes'!A475</f>
        <v>6-inch</v>
      </c>
      <c r="C30" s="35">
        <f t="shared" si="0"/>
        <v>10635.85</v>
      </c>
      <c r="D30" s="36">
        <f t="shared" si="1"/>
        <v>518400</v>
      </c>
      <c r="E30" s="37">
        <f>IF('[2]NonRes - Report'!$K$22="Monthly",(AVERAGE(F30:Q30)),AVERAGE(F30,H30,J30,L30,N30,P30))</f>
        <v>43200</v>
      </c>
      <c r="F30" s="38">
        <f>IF('[2]Input - NonRes'!B475="", "", '[2]Input - NonRes'!B475)</f>
        <v>200</v>
      </c>
      <c r="G30" s="38">
        <f>IF('[2]Input - NonRes'!C475="","",'[2]Input - NonRes'!C475)</f>
        <v>0</v>
      </c>
      <c r="H30" s="38">
        <f>IF('[2]Input - NonRes'!D475="", "", '[2]Input - NonRes'!D475)</f>
        <v>100</v>
      </c>
      <c r="I30" s="38">
        <f>IF('[2]Input - NonRes'!E475="", "", '[2]Input - NonRes'!E475)</f>
        <v>100</v>
      </c>
      <c r="J30" s="38">
        <f>IF('[2]Input - NonRes'!F475="", "", '[2]Input - NonRes'!F475)</f>
        <v>9800</v>
      </c>
      <c r="K30" s="38">
        <f>IF('[2]Input - NonRes'!G475="", "", '[2]Input - NonRes'!G475)</f>
        <v>57500</v>
      </c>
      <c r="L30" s="38">
        <f>IF('[2]Input - NonRes'!H475="", "", '[2]Input - NonRes'!H475)</f>
        <v>103600</v>
      </c>
      <c r="M30" s="38">
        <f>IF('[2]Input - NonRes'!I475="", "", '[2]Input - NonRes'!I475)</f>
        <v>217300</v>
      </c>
      <c r="N30" s="38">
        <f>IF('[2]Input - NonRes'!J475="", "", '[2]Input - NonRes'!J475)</f>
        <v>82400</v>
      </c>
      <c r="O30" s="38">
        <f>IF('[2]Input - NonRes'!K475="", "", '[2]Input - NonRes'!K475)</f>
        <v>47200</v>
      </c>
      <c r="P30" s="38">
        <f>IF('[2]Input - NonRes'!L475="", "", '[2]Input - NonRes'!L475)</f>
        <v>100</v>
      </c>
      <c r="Q30" s="39">
        <f>IF('[2]Input - NonRes'!M475="", "", '[2]Input - NonRes'!M475)</f>
        <v>100</v>
      </c>
      <c r="R30" s="40">
        <f>IF(AND($B30="3/4-inch", NOT(F30=""),OR(F30&gt;=0, F30&lt;0)),'[2]NonRes - Report'!$E$9,IF(AND($B30="1-inch", NOT(F30=""),OR(F30&gt;=0, F30&lt;0)),'[2]NonRes - Report'!$I$9,IF(AND($B30="1 1/2-inch", NOT(F30=""),OR(F30&gt;=0, F30&lt;0)),'[2]NonRes - Report'!$J$9,IF(AND($B30="2-inch", NOT(F30=""),OR(F30&gt;=0, F30&lt;0)),'[2]NonRes - Report'!$K$9,IF(AND($B30="3-inch", NOT(F30=""),OR(F30&gt;=0, F30&lt;0)),'[2]NonRes - Report'!$L$9,IF(AND($B30="4-inch", NOT(F30=""),OR(F30&gt;=0, F30&lt;0)),'[2]NonRes - Report'!$M$9,IF(AND($B30="6-inch", NOT(F30=""),OR(F30&gt;=0, F30&lt;0)),'[2]NonRes - Report'!$N$9, 0)))))))</f>
        <v>288.75</v>
      </c>
      <c r="S30" s="40">
        <f>IF(AND($B30="3/4-inch", NOT(G30=""),OR(G30&gt;=0, G30&lt;0)),'[2]NonRes - Report'!$E$9,IF(AND($B30="1-inch", NOT(G30=""),OR(G30&gt;=0, G30&lt;0)),'[2]NonRes - Report'!$I$9,IF(AND($B30="1 1/2-inch", NOT(G30=""),OR(G30&gt;=0, G30&lt;0)),'[2]NonRes - Report'!$J$9,IF(AND($B30="2-inch", NOT(G30=""),OR(G30&gt;=0, G30&lt;0)),'[2]NonRes - Report'!$K$9,IF(AND($B30="3-inch", NOT(G30=""),OR(G30&gt;=0, G30&lt;0)),'[2]NonRes - Report'!$L$9,IF(AND($B30="4-inch", NOT(G30=""),OR(G30&gt;=0, G30&lt;0)),'[2]NonRes - Report'!$M$9,IF(AND($B30="6-inch", NOT(G30=""),OR(G30&gt;=0, G30&lt;0)),'[2]NonRes - Report'!$N$9, 0)))))))</f>
        <v>288.75</v>
      </c>
      <c r="T30" s="40">
        <f>IF(AND($B30="3/4-inch", NOT(H30=""),OR(H30&gt;=0, H30&lt;0)),'[2]NonRes - Report'!$E$9,IF(AND($B30="1-inch", NOT(H30=""),OR(H30&gt;=0, H30&lt;0)),'[2]NonRes - Report'!$I$9,IF(AND($B30="1 1/2-inch", NOT(H30=""),OR(H30&gt;=0, H30&lt;0)),'[2]NonRes - Report'!$J$9,IF(AND($B30="2-inch", NOT(H30=""),OR(H30&gt;=0, H30&lt;0)),'[2]NonRes - Report'!$K$9,IF(AND($B30="3-inch", NOT(H30=""),OR(H30&gt;=0, H30&lt;0)),'[2]NonRes - Report'!$L$9,IF(AND($B30="4-inch", NOT(H30=""),OR(H30&gt;=0, H30&lt;0)),'[2]NonRes - Report'!$M$9,IF(AND($B30="6-inch", NOT(H30=""),OR(H30&gt;=0, H30&lt;0)),'[2]NonRes - Report'!$N$9, 0)))))))</f>
        <v>288.75</v>
      </c>
      <c r="U30" s="40">
        <f>IF(AND($B30="3/4-inch", NOT(I30=""),OR(I30&gt;=0, I30&lt;0)),'[2]NonRes - Report'!$E$9,IF(AND($B30="1-inch", NOT(I30=""),OR(I30&gt;=0, I30&lt;0)),'[2]NonRes - Report'!$I$9,IF(AND($B30="1 1/2-inch", NOT(I30=""),OR(I30&gt;=0, I30&lt;0)),'[2]NonRes - Report'!$J$9,IF(AND($B30="2-inch", NOT(I30=""),OR(I30&gt;=0, I30&lt;0)),'[2]NonRes - Report'!$K$9,IF(AND($B30="3-inch", NOT(I30=""),OR(I30&gt;=0, I30&lt;0)),'[2]NonRes - Report'!$L$9,IF(AND($B30="4-inch", NOT(I30=""),OR(I30&gt;=0, I30&lt;0)),'[2]NonRes - Report'!$M$9,IF(AND($B30="6-inch", NOT(I30=""),OR(I30&gt;=0, I30&lt;0)),'[2]NonRes - Report'!$N$9, 0)))))))</f>
        <v>288.75</v>
      </c>
      <c r="V30" s="40">
        <f>IF(AND($B30="3/4-inch", NOT(J30=""),OR(J30&gt;=0, J30&lt;0)),'[2]NonRes - Report'!$E$9,IF(AND($B30="1-inch", NOT(J30=""),OR(J30&gt;=0, J30&lt;0)),'[2]NonRes - Report'!$I$9,IF(AND($B30="1 1/2-inch", NOT(J30=""),OR(J30&gt;=0, J30&lt;0)),'[2]NonRes - Report'!$J$9,IF(AND($B30="2-inch", NOT(J30=""),OR(J30&gt;=0, J30&lt;0)),'[2]NonRes - Report'!$K$9,IF(AND($B30="3-inch", NOT(J30=""),OR(J30&gt;=0, J30&lt;0)),'[2]NonRes - Report'!$L$9,IF(AND($B30="4-inch", NOT(J30=""),OR(J30&gt;=0, J30&lt;0)),'[2]NonRes - Report'!$M$9,IF(AND($B30="6-inch", NOT(J30=""),OR(J30&gt;=0, J30&lt;0)),'[2]NonRes - Report'!$N$9, 0)))))))</f>
        <v>288.75</v>
      </c>
      <c r="W30" s="40">
        <f>IF(AND($B30="3/4-inch", NOT(K30=""),OR(K30&gt;=0, K30&lt;0)),'[2]NonRes - Report'!$E$9,IF(AND($B30="1-inch", NOT(K30=""),OR(K30&gt;=0, K30&lt;0)),'[2]NonRes - Report'!$I$9,IF(AND($B30="1 1/2-inch", NOT(K30=""),OR(K30&gt;=0, K30&lt;0)),'[2]NonRes - Report'!$J$9,IF(AND($B30="2-inch", NOT(K30=""),OR(K30&gt;=0, K30&lt;0)),'[2]NonRes - Report'!$K$9,IF(AND($B30="3-inch", NOT(K30=""),OR(K30&gt;=0, K30&lt;0)),'[2]NonRes - Report'!$L$9,IF(AND($B30="4-inch", NOT(K30=""),OR(K30&gt;=0, K30&lt;0)),'[2]NonRes - Report'!$M$9,IF(AND($B30="6-inch", NOT(K30=""),OR(K30&gt;=0, K30&lt;0)),'[2]NonRes - Report'!$N$9, 0)))))))</f>
        <v>288.75</v>
      </c>
      <c r="X30" s="40">
        <f>IF(AND($B30="3/4-inch", NOT(L30=""),OR(L30&gt;=0, L30&lt;0)),'[2]NonRes - Report'!$E$9,IF(AND($B30="1-inch", NOT(L30=""),OR(L30&gt;=0, L30&lt;0)),'[2]NonRes - Report'!$I$9,IF(AND($B30="1 1/2-inch", NOT(L30=""),OR(L30&gt;=0, L30&lt;0)),'[2]NonRes - Report'!$J$9,IF(AND($B30="2-inch", NOT(L30=""),OR(L30&gt;=0, L30&lt;0)),'[2]NonRes - Report'!$K$9,IF(AND($B30="3-inch", NOT(L30=""),OR(L30&gt;=0, L30&lt;0)),'[2]NonRes - Report'!$L$9,IF(AND($B30="4-inch", NOT(L30=""),OR(L30&gt;=0, L30&lt;0)),'[2]NonRes - Report'!$M$9,IF(AND($B30="6-inch", NOT(L30=""),OR(L30&gt;=0, L30&lt;0)),'[2]NonRes - Report'!$N$9, 0)))))))</f>
        <v>288.75</v>
      </c>
      <c r="Y30" s="40">
        <f>IF(AND($B30="3/4-inch", NOT(M30=""),OR(M30&gt;=0, M30&lt;0)),'[2]NonRes - Report'!$E$9,IF(AND($B30="1-inch", NOT(M30=""),OR(M30&gt;=0, M30&lt;0)),'[2]NonRes - Report'!$I$9,IF(AND($B30="1 1/2-inch", NOT(M30=""),OR(M30&gt;=0, M30&lt;0)),'[2]NonRes - Report'!$J$9,IF(AND($B30="2-inch", NOT(M30=""),OR(M30&gt;=0, M30&lt;0)),'[2]NonRes - Report'!$K$9,IF(AND($B30="3-inch", NOT(M30=""),OR(M30&gt;=0, M30&lt;0)),'[2]NonRes - Report'!$L$9,IF(AND($B30="4-inch", NOT(M30=""),OR(M30&gt;=0, M30&lt;0)),'[2]NonRes - Report'!$M$9,IF(AND($B30="6-inch", NOT(M30=""),OR(M30&gt;=0, M30&lt;0)),'[2]NonRes - Report'!$N$9, 0)))))))</f>
        <v>288.75</v>
      </c>
      <c r="Z30" s="40">
        <f>IF(AND($B30="3/4-inch", NOT(N30=""),OR(N30&gt;=0, N30&lt;0)),'[2]NonRes - Report'!$E$9,IF(AND($B30="1-inch", NOT(N30=""),OR(N30&gt;=0, N30&lt;0)),'[2]NonRes - Report'!$I$9,IF(AND($B30="1 1/2-inch", NOT(N30=""),OR(N30&gt;=0, N30&lt;0)),'[2]NonRes - Report'!$J$9,IF(AND($B30="2-inch", NOT(N30=""),OR(N30&gt;=0, N30&lt;0)),'[2]NonRes - Report'!$K$9,IF(AND($B30="3-inch", NOT(N30=""),OR(N30&gt;=0, N30&lt;0)),'[2]NonRes - Report'!$L$9,IF(AND($B30="4-inch", NOT(N30=""),OR(N30&gt;=0, N30&lt;0)),'[2]NonRes - Report'!$M$9,IF(AND($B30="6-inch", NOT(N30=""),OR(N30&gt;=0, N30&lt;0)),'[2]NonRes - Report'!$N$9, 0)))))))</f>
        <v>288.75</v>
      </c>
      <c r="AA30" s="40">
        <f>IF(AND($B30="3/4-inch", NOT(O30=""),OR(O30&gt;=0, O30&lt;0)),'[2]NonRes - Report'!$E$9,IF(AND($B30="1-inch", NOT(O30=""),OR(O30&gt;=0, O30&lt;0)),'[2]NonRes - Report'!$I$9,IF(AND($B30="1 1/2-inch", NOT(O30=""),OR(O30&gt;=0, O30&lt;0)),'[2]NonRes - Report'!$J$9,IF(AND($B30="2-inch", NOT(O30=""),OR(O30&gt;=0, O30&lt;0)),'[2]NonRes - Report'!$K$9,IF(AND($B30="3-inch", NOT(O30=""),OR(O30&gt;=0, O30&lt;0)),'[2]NonRes - Report'!$L$9,IF(AND($B30="4-inch", NOT(O30=""),OR(O30&gt;=0, O30&lt;0)),'[2]NonRes - Report'!$M$9,IF(AND($B30="6-inch", NOT(O30=""),OR(O30&gt;=0, O30&lt;0)),'[2]NonRes - Report'!$N$9, 0)))))))</f>
        <v>288.75</v>
      </c>
      <c r="AB30" s="40">
        <f>IF(AND($B30="3/4-inch", NOT(P30=""),OR(P30&gt;=0, P30&lt;0)),'[2]NonRes - Report'!$E$9,IF(AND($B30="1-inch", NOT(P30=""),OR(P30&gt;=0, P30&lt;0)),'[2]NonRes - Report'!$I$9,IF(AND($B30="1 1/2-inch", NOT(P30=""),OR(P30&gt;=0, P30&lt;0)),'[2]NonRes - Report'!$J$9,IF(AND($B30="2-inch", NOT(P30=""),OR(P30&gt;=0, P30&lt;0)),'[2]NonRes - Report'!$K$9,IF(AND($B30="3-inch", NOT(P30=""),OR(P30&gt;=0, P30&lt;0)),'[2]NonRes - Report'!$L$9,IF(AND($B30="4-inch", NOT(P30=""),OR(P30&gt;=0, P30&lt;0)),'[2]NonRes - Report'!$M$9,IF(AND($B30="6-inch", NOT(P30=""),OR(P30&gt;=0, P30&lt;0)),'[2]NonRes - Report'!$N$9, 0)))))))</f>
        <v>288.75</v>
      </c>
      <c r="AC30" s="41">
        <f>IF(AND($B30="3/4-inch", NOT(Q30=""),OR(Q30&gt;=0, Q30&lt;0)),'[2]NonRes - Report'!$E$9,IF(AND($B30="1-inch", NOT(Q30=""),OR(Q30&gt;=0, Q30&lt;0)),'[2]NonRes - Report'!$I$9,IF(AND($B30="1 1/2-inch", NOT(Q30=""),OR(Q30&gt;=0, Q30&lt;0)),'[2]NonRes - Report'!$J$9,IF(AND($B30="2-inch", NOT(Q30=""),OR(Q30&gt;=0, Q30&lt;0)),'[2]NonRes - Report'!$K$9,IF(AND($B30="3-inch", NOT(Q30=""),OR(Q30&gt;=0, Q30&lt;0)),'[2]NonRes - Report'!$L$9,IF(AND($B30="4-inch", NOT(Q30=""),OR(Q30&gt;=0, Q30&lt;0)),'[2]NonRes - Report'!$M$9,IF(AND($B30="6-inch", NOT(Q30=""),OR(Q30&gt;=0, Q30&lt;0)),'[2]NonRes - Report'!$N$9, 0)))))))</f>
        <v>288.75</v>
      </c>
      <c r="AD30" s="38">
        <f>IF(AND($B30="3/4-inch",DJ30&gt;'[2]NonRes - Report'!$G$10),'[2]NonRes - Report'!$G$10,IF(AND($B30="3/4-inch",ABS(DJ30)&gt;'[2]NonRes - Report'!$G$10),-'[2]NonRes - Report'!$G$10,IF(AND($B30="1-inch",DJ30&gt;'[2]NonRes - Report'!$I$10),'[2]NonRes - Report'!$I$10,IF(AND($B30="1-inch",ABS(DJ30)&gt;'[2]NonRes - Report'!$I$10),-'[2]NonRes - Report'!$I$10,IF(AND($B30="1 1/2-inch",DJ30&gt;'[2]NonRes - Report'!$J$10),'[2]NonRes - Report'!$J$10,IF(AND($B30="1 1/2-inch",ABS(DJ30)&gt;'[2]NonRes - Report'!$J$10),-'[2]NonRes - Report'!$J$10,IF(AND($B30="2-inch",DJ30&gt;'[2]NonRes - Report'!$K$10),'[2]NonRes - Report'!$K$10,IF(AND($B30="2-inch",ABS(DJ30)&gt;'[2]NonRes - Report'!$K$10),-'[2]NonRes - Report'!$K$10,IF(AND($B30="3-inch",DJ30&gt;'[2]NonRes - Report'!$L$10),'[2]NonRes - Report'!$L$10,IF(AND($B30="3-inch",ABS(DJ30)&gt;'[2]NonRes - Report'!$L$10),-'[2]NonRes - Report'!$L$10,IF(AND($B30="4-inch",DJ30&gt;'[2]NonRes - Report'!$M$10),'[2]NonRes - Report'!$M$10,IF(AND($B30="4-inch",ABS(DJ30)&gt;'[2]NonRes - Report'!$M$10),-'[2]NonRes - Report'!$M$10,IF(AND($B30="6-inch",DJ30&gt;'[2]NonRes - Report'!$N$10),'[2]NonRes - Report'!$N$10,IF(AND($B30="6-inch",ABS(DJ30)&gt;'[2]NonRes - Report'!$N$10),-'[2]NonRes - Report'!$N$10,IF(DJ30&lt;0,-DJ30,DJ30)))))))))))))))</f>
        <v>200</v>
      </c>
      <c r="AE30" s="38">
        <f>IF(AND($B30="3/4-inch",DK30&gt;'[2]NonRes - Report'!$G$10),'[2]NonRes - Report'!$G$10,IF(AND($B30="3/4-inch",ABS(DK30)&gt;'[2]NonRes - Report'!$G$10),-'[2]NonRes - Report'!$G$10,IF(AND($B30="1-inch",DK30&gt;'[2]NonRes - Report'!$I$10),'[2]NonRes - Report'!$I$10,IF(AND($B30="1-inch",ABS(DK30)&gt;'[2]NonRes - Report'!$I$10),-'[2]NonRes - Report'!$I$10,IF(AND($B30="1 1/2-inch",DK30&gt;'[2]NonRes - Report'!$J$10),'[2]NonRes - Report'!$J$10,IF(AND($B30="1 1/2-inch",ABS(DK30)&gt;'[2]NonRes - Report'!$J$10),-'[2]NonRes - Report'!$J$10,IF(AND($B30="2-inch",DK30&gt;'[2]NonRes - Report'!$K$10),'[2]NonRes - Report'!$K$10,IF(AND($B30="2-inch",ABS(DK30)&gt;'[2]NonRes - Report'!$K$10),-'[2]NonRes - Report'!$K$10,IF(AND($B30="3-inch",DK30&gt;'[2]NonRes - Report'!$L$10),'[2]NonRes - Report'!$L$10,IF(AND($B30="3-inch",ABS(DK30)&gt;'[2]NonRes - Report'!$L$10),-'[2]NonRes - Report'!$L$10,IF(AND($B30="4-inch",DK30&gt;'[2]NonRes - Report'!$M$10),'[2]NonRes - Report'!$M$10,IF(AND($B30="4-inch",ABS(DK30)&gt;'[2]NonRes - Report'!$M$10),-'[2]NonRes - Report'!$M$10,IF(AND($B30="6-inch",DK30&gt;'[2]NonRes - Report'!$N$10),'[2]NonRes - Report'!$N$10,IF(AND($B30="6-inch",ABS(DK30)&gt;'[2]NonRes - Report'!$N$10),-'[2]NonRes - Report'!$N$10,IF(DK30&lt;0,-DK30,DK30)))))))))))))))</f>
        <v>0</v>
      </c>
      <c r="AF30" s="38">
        <f>IF(AND($B30="3/4-inch",DL30&gt;'[2]NonRes - Report'!$G$10),'[2]NonRes - Report'!$G$10,IF(AND($B30="3/4-inch",ABS(DL30)&gt;'[2]NonRes - Report'!$G$10),-'[2]NonRes - Report'!$G$10,IF(AND($B30="1-inch",DL30&gt;'[2]NonRes - Report'!$I$10),'[2]NonRes - Report'!$I$10,IF(AND($B30="1-inch",ABS(DL30)&gt;'[2]NonRes - Report'!$I$10),-'[2]NonRes - Report'!$I$10,IF(AND($B30="1 1/2-inch",DL30&gt;'[2]NonRes - Report'!$J$10),'[2]NonRes - Report'!$J$10,IF(AND($B30="1 1/2-inch",ABS(DL30)&gt;'[2]NonRes - Report'!$J$10),-'[2]NonRes - Report'!$J$10,IF(AND($B30="2-inch",DL30&gt;'[2]NonRes - Report'!$K$10),'[2]NonRes - Report'!$K$10,IF(AND($B30="2-inch",ABS(DL30)&gt;'[2]NonRes - Report'!$K$10),-'[2]NonRes - Report'!$K$10,IF(AND($B30="3-inch",DL30&gt;'[2]NonRes - Report'!$L$10),'[2]NonRes - Report'!$L$10,IF(AND($B30="3-inch",ABS(DL30)&gt;'[2]NonRes - Report'!$L$10),-'[2]NonRes - Report'!$L$10,IF(AND($B30="4-inch",DL30&gt;'[2]NonRes - Report'!$M$10),'[2]NonRes - Report'!$M$10,IF(AND($B30="4-inch",ABS(DL30)&gt;'[2]NonRes - Report'!$M$10),-'[2]NonRes - Report'!$M$10,IF(AND($B30="6-inch",DL30&gt;'[2]NonRes - Report'!$N$10),'[2]NonRes - Report'!$N$10,IF(AND($B30="6-inch",ABS(DL30)&gt;'[2]NonRes - Report'!$N$10),-'[2]NonRes - Report'!$N$10,IF(DL30&lt;0,-DL30,DL30)))))))))))))))</f>
        <v>100</v>
      </c>
      <c r="AG30" s="38">
        <f>IF(AND($B30="3/4-inch",DM30&gt;'[2]NonRes - Report'!$G$10),'[2]NonRes - Report'!$G$10,IF(AND($B30="3/4-inch",ABS(DM30)&gt;'[2]NonRes - Report'!$G$10),-'[2]NonRes - Report'!$G$10,IF(AND($B30="1-inch",DM30&gt;'[2]NonRes - Report'!$I$10),'[2]NonRes - Report'!$I$10,IF(AND($B30="1-inch",ABS(DM30)&gt;'[2]NonRes - Report'!$I$10),-'[2]NonRes - Report'!$I$10,IF(AND($B30="1 1/2-inch",DM30&gt;'[2]NonRes - Report'!$J$10),'[2]NonRes - Report'!$J$10,IF(AND($B30="1 1/2-inch",ABS(DM30)&gt;'[2]NonRes - Report'!$J$10),-'[2]NonRes - Report'!$J$10,IF(AND($B30="2-inch",DM30&gt;'[2]NonRes - Report'!$K$10),'[2]NonRes - Report'!$K$10,IF(AND($B30="2-inch",ABS(DM30)&gt;'[2]NonRes - Report'!$K$10),-'[2]NonRes - Report'!$K$10,IF(AND($B30="3-inch",DM30&gt;'[2]NonRes - Report'!$L$10),'[2]NonRes - Report'!$L$10,IF(AND($B30="3-inch",ABS(DM30)&gt;'[2]NonRes - Report'!$L$10),-'[2]NonRes - Report'!$L$10,IF(AND($B30="4-inch",DM30&gt;'[2]NonRes - Report'!$M$10),'[2]NonRes - Report'!$M$10,IF(AND($B30="4-inch",ABS(DM30)&gt;'[2]NonRes - Report'!$M$10),-'[2]NonRes - Report'!$M$10,IF(AND($B30="6-inch",DM30&gt;'[2]NonRes - Report'!$N$10),'[2]NonRes - Report'!$N$10,IF(AND($B30="6-inch",ABS(DM30)&gt;'[2]NonRes - Report'!$N$10),-'[2]NonRes - Report'!$N$10,IF(DM30&lt;0,-DM30,DM30)))))))))))))))</f>
        <v>100</v>
      </c>
      <c r="AH30" s="38">
        <f>IF(AND($B30="3/4-inch",DN30&gt;'[2]NonRes - Report'!$G$10),'[2]NonRes - Report'!$G$10,IF(AND($B30="3/4-inch",ABS(DN30)&gt;'[2]NonRes - Report'!$G$10),-'[2]NonRes - Report'!$G$10,IF(AND($B30="1-inch",DN30&gt;'[2]NonRes - Report'!$I$10),'[2]NonRes - Report'!$I$10,IF(AND($B30="1-inch",ABS(DN30)&gt;'[2]NonRes - Report'!$I$10),-'[2]NonRes - Report'!$I$10,IF(AND($B30="1 1/2-inch",DN30&gt;'[2]NonRes - Report'!$J$10),'[2]NonRes - Report'!$J$10,IF(AND($B30="1 1/2-inch",ABS(DN30)&gt;'[2]NonRes - Report'!$J$10),-'[2]NonRes - Report'!$J$10,IF(AND($B30="2-inch",DN30&gt;'[2]NonRes - Report'!$K$10),'[2]NonRes - Report'!$K$10,IF(AND($B30="2-inch",ABS(DN30)&gt;'[2]NonRes - Report'!$K$10),-'[2]NonRes - Report'!$K$10,IF(AND($B30="3-inch",DN30&gt;'[2]NonRes - Report'!$L$10),'[2]NonRes - Report'!$L$10,IF(AND($B30="3-inch",ABS(DN30)&gt;'[2]NonRes - Report'!$L$10),-'[2]NonRes - Report'!$L$10,IF(AND($B30="4-inch",DN30&gt;'[2]NonRes - Report'!$M$10),'[2]NonRes - Report'!$M$10,IF(AND($B30="4-inch",ABS(DN30)&gt;'[2]NonRes - Report'!$M$10),-'[2]NonRes - Report'!$M$10,IF(AND($B30="6-inch",DN30&gt;'[2]NonRes - Report'!$N$10),'[2]NonRes - Report'!$N$10,IF(AND($B30="6-inch",ABS(DN30)&gt;'[2]NonRes - Report'!$N$10),-'[2]NonRes - Report'!$N$10,IF(DN30&lt;0,-DN30,DN30)))))))))))))))</f>
        <v>9800</v>
      </c>
      <c r="AI30" s="38">
        <f>IF(AND($B30="3/4-inch",DO30&gt;'[2]NonRes - Report'!$G$10),'[2]NonRes - Report'!$G$10,IF(AND($B30="3/4-inch",ABS(DO30)&gt;'[2]NonRes - Report'!$G$10),-'[2]NonRes - Report'!$G$10,IF(AND($B30="1-inch",DO30&gt;'[2]NonRes - Report'!$I$10),'[2]NonRes - Report'!$I$10,IF(AND($B30="1-inch",ABS(DO30)&gt;'[2]NonRes - Report'!$I$10),-'[2]NonRes - Report'!$I$10,IF(AND($B30="1 1/2-inch",DO30&gt;'[2]NonRes - Report'!$J$10),'[2]NonRes - Report'!$J$10,IF(AND($B30="1 1/2-inch",ABS(DO30)&gt;'[2]NonRes - Report'!$J$10),-'[2]NonRes - Report'!$J$10,IF(AND($B30="2-inch",DO30&gt;'[2]NonRes - Report'!$K$10),'[2]NonRes - Report'!$K$10,IF(AND($B30="2-inch",ABS(DO30)&gt;'[2]NonRes - Report'!$K$10),-'[2]NonRes - Report'!$K$10,IF(AND($B30="3-inch",DO30&gt;'[2]NonRes - Report'!$L$10),'[2]NonRes - Report'!$L$10,IF(AND($B30="3-inch",ABS(DO30)&gt;'[2]NonRes - Report'!$L$10),-'[2]NonRes - Report'!$L$10,IF(AND($B30="4-inch",DO30&gt;'[2]NonRes - Report'!$M$10),'[2]NonRes - Report'!$M$10,IF(AND($B30="4-inch",ABS(DO30)&gt;'[2]NonRes - Report'!$M$10),-'[2]NonRes - Report'!$M$10,IF(AND($B30="6-inch",DO30&gt;'[2]NonRes - Report'!$N$10),'[2]NonRes - Report'!$N$10,IF(AND($B30="6-inch",ABS(DO30)&gt;'[2]NonRes - Report'!$N$10),-'[2]NonRes - Report'!$N$10,IF(DO30&lt;0,-DO30,DO30)))))))))))))))</f>
        <v>30000</v>
      </c>
      <c r="AJ30" s="38">
        <f>IF(AND($B30="3/4-inch",DP30&gt;'[2]NonRes - Report'!$G$10),'[2]NonRes - Report'!$G$10,IF(AND($B30="3/4-inch",ABS(DP30)&gt;'[2]NonRes - Report'!$G$10),-'[2]NonRes - Report'!$G$10,IF(AND($B30="1-inch",DP30&gt;'[2]NonRes - Report'!$I$10),'[2]NonRes - Report'!$I$10,IF(AND($B30="1-inch",ABS(DP30)&gt;'[2]NonRes - Report'!$I$10),-'[2]NonRes - Report'!$I$10,IF(AND($B30="1 1/2-inch",DP30&gt;'[2]NonRes - Report'!$J$10),'[2]NonRes - Report'!$J$10,IF(AND($B30="1 1/2-inch",ABS(DP30)&gt;'[2]NonRes - Report'!$J$10),-'[2]NonRes - Report'!$J$10,IF(AND($B30="2-inch",DP30&gt;'[2]NonRes - Report'!$K$10),'[2]NonRes - Report'!$K$10,IF(AND($B30="2-inch",ABS(DP30)&gt;'[2]NonRes - Report'!$K$10),-'[2]NonRes - Report'!$K$10,IF(AND($B30="3-inch",DP30&gt;'[2]NonRes - Report'!$L$10),'[2]NonRes - Report'!$L$10,IF(AND($B30="3-inch",ABS(DP30)&gt;'[2]NonRes - Report'!$L$10),-'[2]NonRes - Report'!$L$10,IF(AND($B30="4-inch",DP30&gt;'[2]NonRes - Report'!$M$10),'[2]NonRes - Report'!$M$10,IF(AND($B30="4-inch",ABS(DP30)&gt;'[2]NonRes - Report'!$M$10),-'[2]NonRes - Report'!$M$10,IF(AND($B30="6-inch",DP30&gt;'[2]NonRes - Report'!$N$10),'[2]NonRes - Report'!$N$10,IF(AND($B30="6-inch",ABS(DP30)&gt;'[2]NonRes - Report'!$N$10),-'[2]NonRes - Report'!$N$10,IF(DP30&lt;0,-DP30,DP30)))))))))))))))</f>
        <v>30000</v>
      </c>
      <c r="AK30" s="38">
        <f>IF(AND($B30="3/4-inch",DQ30&gt;'[2]NonRes - Report'!$G$10),'[2]NonRes - Report'!$G$10,IF(AND($B30="3/4-inch",ABS(DQ30)&gt;'[2]NonRes - Report'!$G$10),-'[2]NonRes - Report'!$G$10,IF(AND($B30="1-inch",DQ30&gt;'[2]NonRes - Report'!$I$10),'[2]NonRes - Report'!$I$10,IF(AND($B30="1-inch",ABS(DQ30)&gt;'[2]NonRes - Report'!$I$10),-'[2]NonRes - Report'!$I$10,IF(AND($B30="1 1/2-inch",DQ30&gt;'[2]NonRes - Report'!$J$10),'[2]NonRes - Report'!$J$10,IF(AND($B30="1 1/2-inch",ABS(DQ30)&gt;'[2]NonRes - Report'!$J$10),-'[2]NonRes - Report'!$J$10,IF(AND($B30="2-inch",DQ30&gt;'[2]NonRes - Report'!$K$10),'[2]NonRes - Report'!$K$10,IF(AND($B30="2-inch",ABS(DQ30)&gt;'[2]NonRes - Report'!$K$10),-'[2]NonRes - Report'!$K$10,IF(AND($B30="3-inch",DQ30&gt;'[2]NonRes - Report'!$L$10),'[2]NonRes - Report'!$L$10,IF(AND($B30="3-inch",ABS(DQ30)&gt;'[2]NonRes - Report'!$L$10),-'[2]NonRes - Report'!$L$10,IF(AND($B30="4-inch",DQ30&gt;'[2]NonRes - Report'!$M$10),'[2]NonRes - Report'!$M$10,IF(AND($B30="4-inch",ABS(DQ30)&gt;'[2]NonRes - Report'!$M$10),-'[2]NonRes - Report'!$M$10,IF(AND($B30="6-inch",DQ30&gt;'[2]NonRes - Report'!$N$10),'[2]NonRes - Report'!$N$10,IF(AND($B30="6-inch",ABS(DQ30)&gt;'[2]NonRes - Report'!$N$10),-'[2]NonRes - Report'!$N$10,IF(DQ30&lt;0,-DQ30,DQ30)))))))))))))))</f>
        <v>30000</v>
      </c>
      <c r="AL30" s="38">
        <f>IF(AND($B30="3/4-inch",DR30&gt;'[2]NonRes - Report'!$G$10),'[2]NonRes - Report'!$G$10,IF(AND($B30="3/4-inch",ABS(DR30)&gt;'[2]NonRes - Report'!$G$10),-'[2]NonRes - Report'!$G$10,IF(AND($B30="1-inch",DR30&gt;'[2]NonRes - Report'!$I$10),'[2]NonRes - Report'!$I$10,IF(AND($B30="1-inch",ABS(DR30)&gt;'[2]NonRes - Report'!$I$10),-'[2]NonRes - Report'!$I$10,IF(AND($B30="1 1/2-inch",DR30&gt;'[2]NonRes - Report'!$J$10),'[2]NonRes - Report'!$J$10,IF(AND($B30="1 1/2-inch",ABS(DR30)&gt;'[2]NonRes - Report'!$J$10),-'[2]NonRes - Report'!$J$10,IF(AND($B30="2-inch",DR30&gt;'[2]NonRes - Report'!$K$10),'[2]NonRes - Report'!$K$10,IF(AND($B30="2-inch",ABS(DR30)&gt;'[2]NonRes - Report'!$K$10),-'[2]NonRes - Report'!$K$10,IF(AND($B30="3-inch",DR30&gt;'[2]NonRes - Report'!$L$10),'[2]NonRes - Report'!$L$10,IF(AND($B30="3-inch",ABS(DR30)&gt;'[2]NonRes - Report'!$L$10),-'[2]NonRes - Report'!$L$10,IF(AND($B30="4-inch",DR30&gt;'[2]NonRes - Report'!$M$10),'[2]NonRes - Report'!$M$10,IF(AND($B30="4-inch",ABS(DR30)&gt;'[2]NonRes - Report'!$M$10),-'[2]NonRes - Report'!$M$10,IF(AND($B30="6-inch",DR30&gt;'[2]NonRes - Report'!$N$10),'[2]NonRes - Report'!$N$10,IF(AND($B30="6-inch",ABS(DR30)&gt;'[2]NonRes - Report'!$N$10),-'[2]NonRes - Report'!$N$10,IF(DR30&lt;0,-DR30,DR30)))))))))))))))</f>
        <v>30000</v>
      </c>
      <c r="AM30" s="38">
        <f>IF(AND($B30="3/4-inch",DS30&gt;'[2]NonRes - Report'!$G$10),'[2]NonRes - Report'!$G$10,IF(AND($B30="3/4-inch",ABS(DS30)&gt;'[2]NonRes - Report'!$G$10),-'[2]NonRes - Report'!$G$10,IF(AND($B30="1-inch",DS30&gt;'[2]NonRes - Report'!$I$10),'[2]NonRes - Report'!$I$10,IF(AND($B30="1-inch",ABS(DS30)&gt;'[2]NonRes - Report'!$I$10),-'[2]NonRes - Report'!$I$10,IF(AND($B30="1 1/2-inch",DS30&gt;'[2]NonRes - Report'!$J$10),'[2]NonRes - Report'!$J$10,IF(AND($B30="1 1/2-inch",ABS(DS30)&gt;'[2]NonRes - Report'!$J$10),-'[2]NonRes - Report'!$J$10,IF(AND($B30="2-inch",DS30&gt;'[2]NonRes - Report'!$K$10),'[2]NonRes - Report'!$K$10,IF(AND($B30="2-inch",ABS(DS30)&gt;'[2]NonRes - Report'!$K$10),-'[2]NonRes - Report'!$K$10,IF(AND($B30="3-inch",DS30&gt;'[2]NonRes - Report'!$L$10),'[2]NonRes - Report'!$L$10,IF(AND($B30="3-inch",ABS(DS30)&gt;'[2]NonRes - Report'!$L$10),-'[2]NonRes - Report'!$L$10,IF(AND($B30="4-inch",DS30&gt;'[2]NonRes - Report'!$M$10),'[2]NonRes - Report'!$M$10,IF(AND($B30="4-inch",ABS(DS30)&gt;'[2]NonRes - Report'!$M$10),-'[2]NonRes - Report'!$M$10,IF(AND($B30="6-inch",DS30&gt;'[2]NonRes - Report'!$N$10),'[2]NonRes - Report'!$N$10,IF(AND($B30="6-inch",ABS(DS30)&gt;'[2]NonRes - Report'!$N$10),-'[2]NonRes - Report'!$N$10,IF(DS30&lt;0,-DS30,DS30)))))))))))))))</f>
        <v>30000</v>
      </c>
      <c r="AN30" s="38">
        <f>IF(AND($B30="3/4-inch",DT30&gt;'[2]NonRes - Report'!$G$10),'[2]NonRes - Report'!$G$10,IF(AND($B30="3/4-inch",ABS(DT30)&gt;'[2]NonRes - Report'!$G$10),-'[2]NonRes - Report'!$G$10,IF(AND($B30="1-inch",DT30&gt;'[2]NonRes - Report'!$I$10),'[2]NonRes - Report'!$I$10,IF(AND($B30="1-inch",ABS(DT30)&gt;'[2]NonRes - Report'!$I$10),-'[2]NonRes - Report'!$I$10,IF(AND($B30="1 1/2-inch",DT30&gt;'[2]NonRes - Report'!$J$10),'[2]NonRes - Report'!$J$10,IF(AND($B30="1 1/2-inch",ABS(DT30)&gt;'[2]NonRes - Report'!$J$10),-'[2]NonRes - Report'!$J$10,IF(AND($B30="2-inch",DT30&gt;'[2]NonRes - Report'!$K$10),'[2]NonRes - Report'!$K$10,IF(AND($B30="2-inch",ABS(DT30)&gt;'[2]NonRes - Report'!$K$10),-'[2]NonRes - Report'!$K$10,IF(AND($B30="3-inch",DT30&gt;'[2]NonRes - Report'!$L$10),'[2]NonRes - Report'!$L$10,IF(AND($B30="3-inch",ABS(DT30)&gt;'[2]NonRes - Report'!$L$10),-'[2]NonRes - Report'!$L$10,IF(AND($B30="4-inch",DT30&gt;'[2]NonRes - Report'!$M$10),'[2]NonRes - Report'!$M$10,IF(AND($B30="4-inch",ABS(DT30)&gt;'[2]NonRes - Report'!$M$10),-'[2]NonRes - Report'!$M$10,IF(AND($B30="6-inch",DT30&gt;'[2]NonRes - Report'!$N$10),'[2]NonRes - Report'!$N$10,IF(AND($B30="6-inch",ABS(DT30)&gt;'[2]NonRes - Report'!$N$10),-'[2]NonRes - Report'!$N$10,IF(DT30&lt;0,-DT30,DT30)))))))))))))))</f>
        <v>100</v>
      </c>
      <c r="AO30" s="39">
        <f>IF(AND($B30="3/4-inch",DU30&gt;'[2]NonRes - Report'!$G$10),'[2]NonRes - Report'!$G$10,IF(AND($B30="3/4-inch",ABS(DU30)&gt;'[2]NonRes - Report'!$G$10),-'[2]NonRes - Report'!$G$10,IF(AND($B30="1-inch",DU30&gt;'[2]NonRes - Report'!$I$10),'[2]NonRes - Report'!$I$10,IF(AND($B30="1-inch",ABS(DU30)&gt;'[2]NonRes - Report'!$I$10),-'[2]NonRes - Report'!$I$10,IF(AND($B30="1 1/2-inch",DU30&gt;'[2]NonRes - Report'!$J$10),'[2]NonRes - Report'!$J$10,IF(AND($B30="1 1/2-inch",ABS(DU30)&gt;'[2]NonRes - Report'!$J$10),-'[2]NonRes - Report'!$J$10,IF(AND($B30="2-inch",DU30&gt;'[2]NonRes - Report'!$K$10),'[2]NonRes - Report'!$K$10,IF(AND($B30="2-inch",ABS(DU30)&gt;'[2]NonRes - Report'!$K$10),-'[2]NonRes - Report'!$K$10,IF(AND($B30="3-inch",DU30&gt;'[2]NonRes - Report'!$L$10),'[2]NonRes - Report'!$L$10,IF(AND($B30="3-inch",ABS(DU30)&gt;'[2]NonRes - Report'!$L$10),-'[2]NonRes - Report'!$L$10,IF(AND($B30="4-inch",DU30&gt;'[2]NonRes - Report'!$M$10),'[2]NonRes - Report'!$M$10,IF(AND($B30="4-inch",ABS(DU30)&gt;'[2]NonRes - Report'!$M$10),-'[2]NonRes - Report'!$M$10,IF(AND($B30="6-inch",DU30&gt;'[2]NonRes - Report'!$N$10),'[2]NonRes - Report'!$N$10,IF(AND($B30="6-inch",ABS(DU30)&gt;'[2]NonRes - Report'!$N$10),-'[2]NonRes - Report'!$N$10,IF(DU30&lt;0,-DU30,DU30)))))))))))))))</f>
        <v>100</v>
      </c>
      <c r="AP30" s="40">
        <f>IF(AND($B30="3/4-inch",DJ30&gt;'[2]NonRes - Report'!$G$10),('[2]NonRes - Report'!$G$10/'[2]NonRes - Report'!$I$22*'[2]NonRes - Report'!$E$10),IF(AND($B30="1-inch",DJ30&gt;'[2]NonRes - Report'!$I$10),('[2]NonRes - Report'!$I$10/'[2]NonRes - Report'!$I$22*'[2]NonRes - Report'!$E$10),IF(AND($B30="1 1/2-inch",DJ30&gt;'[2]NonRes - Report'!$J$10),('[2]NonRes - Report'!$J$10/'[2]NonRes - Report'!$I$22*'[2]NonRes - Report'!$E$10),IF(AND($B30="2-inch",DJ30&gt;'[2]NonRes - Report'!$K$10),('[2]NonRes - Report'!$K$10/'[2]NonRes - Report'!$I$22*'[2]NonRes - Report'!$E$10),IF(AND($B30="3-inch",DJ30&gt;'[2]NonRes - Report'!$L$10),('[2]NonRes - Report'!$L$10/'[2]NonRes - Report'!$I$22*'[2]NonRes - Report'!$E$10),IF(AND($B30="4-inch",DJ30&gt;'[2]NonRes - Report'!$M$10),('[2]NonRes - Report'!$M$10/'[2]NonRes - Report'!$I$22*'[2]NonRes - Report'!$E$10),IF(AND($B30="6-inch",DJ30&gt;'[2]NonRes - Report'!$N$10),('[2]NonRes - Report'!$N$10/'[2]NonRes - Report'!$I$22*'[2]NonRes - Report'!$E$10),AD30/'[2]NonRes - Report'!$I$22*'[2]NonRes - Report'!$E$10)))))))</f>
        <v>1.7</v>
      </c>
      <c r="AQ30" s="40">
        <f>IF(AND($B30="3/4-inch",DK30&gt;'[2]NonRes - Report'!$G$10),('[2]NonRes - Report'!$G$10/'[2]NonRes - Report'!$I$22*'[2]NonRes - Report'!$E$10),IF(AND($B30="1-inch",DK30&gt;'[2]NonRes - Report'!$I$10),('[2]NonRes - Report'!$I$10/'[2]NonRes - Report'!$I$22*'[2]NonRes - Report'!$E$10),IF(AND($B30="1 1/2-inch",DK30&gt;'[2]NonRes - Report'!$J$10),('[2]NonRes - Report'!$J$10/'[2]NonRes - Report'!$I$22*'[2]NonRes - Report'!$E$10),IF(AND($B30="2-inch",DK30&gt;'[2]NonRes - Report'!$K$10),('[2]NonRes - Report'!$K$10/'[2]NonRes - Report'!$I$22*'[2]NonRes - Report'!$E$10),IF(AND($B30="3-inch",DK30&gt;'[2]NonRes - Report'!$L$10),('[2]NonRes - Report'!$L$10/'[2]NonRes - Report'!$I$22*'[2]NonRes - Report'!$E$10),IF(AND($B30="4-inch",DK30&gt;'[2]NonRes - Report'!$M$10),('[2]NonRes - Report'!$M$10/'[2]NonRes - Report'!$I$22*'[2]NonRes - Report'!$E$10),IF(AND($B30="6-inch",DK30&gt;'[2]NonRes - Report'!$N$10),('[2]NonRes - Report'!$N$10/'[2]NonRes - Report'!$I$22*'[2]NonRes - Report'!$E$10),AE30/'[2]NonRes - Report'!$I$22*'[2]NonRes - Report'!$E$10)))))))</f>
        <v>0</v>
      </c>
      <c r="AR30" s="40">
        <f>IF(AND($B30="3/4-inch",DL30&gt;'[2]NonRes - Report'!$G$10),('[2]NonRes - Report'!$G$10/'[2]NonRes - Report'!$I$22*'[2]NonRes - Report'!$E$10),IF(AND($B30="1-inch",DL30&gt;'[2]NonRes - Report'!$I$10),('[2]NonRes - Report'!$I$10/'[2]NonRes - Report'!$I$22*'[2]NonRes - Report'!$E$10),IF(AND($B30="1 1/2-inch",DL30&gt;'[2]NonRes - Report'!$J$10),('[2]NonRes - Report'!$J$10/'[2]NonRes - Report'!$I$22*'[2]NonRes - Report'!$E$10),IF(AND($B30="2-inch",DL30&gt;'[2]NonRes - Report'!$K$10),('[2]NonRes - Report'!$K$10/'[2]NonRes - Report'!$I$22*'[2]NonRes - Report'!$E$10),IF(AND($B30="3-inch",DL30&gt;'[2]NonRes - Report'!$L$10),('[2]NonRes - Report'!$L$10/'[2]NonRes - Report'!$I$22*'[2]NonRes - Report'!$E$10),IF(AND($B30="4-inch",DL30&gt;'[2]NonRes - Report'!$M$10),('[2]NonRes - Report'!$M$10/'[2]NonRes - Report'!$I$22*'[2]NonRes - Report'!$E$10),IF(AND($B30="6-inch",DL30&gt;'[2]NonRes - Report'!$N$10),('[2]NonRes - Report'!$N$10/'[2]NonRes - Report'!$I$22*'[2]NonRes - Report'!$E$10),AF30/'[2]NonRes - Report'!$I$22*'[2]NonRes - Report'!$E$10)))))))</f>
        <v>0.85</v>
      </c>
      <c r="AS30" s="40">
        <f>IF(AND($B30="3/4-inch",DM30&gt;'[2]NonRes - Report'!$G$10),('[2]NonRes - Report'!$G$10/'[2]NonRes - Report'!$I$22*'[2]NonRes - Report'!$E$10),IF(AND($B30="1-inch",DM30&gt;'[2]NonRes - Report'!$I$10),('[2]NonRes - Report'!$I$10/'[2]NonRes - Report'!$I$22*'[2]NonRes - Report'!$E$10),IF(AND($B30="1 1/2-inch",DM30&gt;'[2]NonRes - Report'!$J$10),('[2]NonRes - Report'!$J$10/'[2]NonRes - Report'!$I$22*'[2]NonRes - Report'!$E$10),IF(AND($B30="2-inch",DM30&gt;'[2]NonRes - Report'!$K$10),('[2]NonRes - Report'!$K$10/'[2]NonRes - Report'!$I$22*'[2]NonRes - Report'!$E$10),IF(AND($B30="3-inch",DM30&gt;'[2]NonRes - Report'!$L$10),('[2]NonRes - Report'!$L$10/'[2]NonRes - Report'!$I$22*'[2]NonRes - Report'!$E$10),IF(AND($B30="4-inch",DM30&gt;'[2]NonRes - Report'!$M$10),('[2]NonRes - Report'!$M$10/'[2]NonRes - Report'!$I$22*'[2]NonRes - Report'!$E$10),IF(AND($B30="6-inch",DM30&gt;'[2]NonRes - Report'!$N$10),('[2]NonRes - Report'!$N$10/'[2]NonRes - Report'!$I$22*'[2]NonRes - Report'!$E$10),AG30/'[2]NonRes - Report'!$I$22*'[2]NonRes - Report'!$E$10)))))))</f>
        <v>0.85</v>
      </c>
      <c r="AT30" s="40">
        <f>IF(AND($B30="3/4-inch",DN30&gt;'[2]NonRes - Report'!$G$10),('[2]NonRes - Report'!$G$10/'[2]NonRes - Report'!$I$22*'[2]NonRes - Report'!$E$10),IF(AND($B30="1-inch",DN30&gt;'[2]NonRes - Report'!$I$10),('[2]NonRes - Report'!$I$10/'[2]NonRes - Report'!$I$22*'[2]NonRes - Report'!$E$10),IF(AND($B30="1 1/2-inch",DN30&gt;'[2]NonRes - Report'!$J$10),('[2]NonRes - Report'!$J$10/'[2]NonRes - Report'!$I$22*'[2]NonRes - Report'!$E$10),IF(AND($B30="2-inch",DN30&gt;'[2]NonRes - Report'!$K$10),('[2]NonRes - Report'!$K$10/'[2]NonRes - Report'!$I$22*'[2]NonRes - Report'!$E$10),IF(AND($B30="3-inch",DN30&gt;'[2]NonRes - Report'!$L$10),('[2]NonRes - Report'!$L$10/'[2]NonRes - Report'!$I$22*'[2]NonRes - Report'!$E$10),IF(AND($B30="4-inch",DN30&gt;'[2]NonRes - Report'!$M$10),('[2]NonRes - Report'!$M$10/'[2]NonRes - Report'!$I$22*'[2]NonRes - Report'!$E$10),IF(AND($B30="6-inch",DN30&gt;'[2]NonRes - Report'!$N$10),('[2]NonRes - Report'!$N$10/'[2]NonRes - Report'!$I$22*'[2]NonRes - Report'!$E$10),AH30/'[2]NonRes - Report'!$I$22*'[2]NonRes - Report'!$E$10)))))))</f>
        <v>83.3</v>
      </c>
      <c r="AU30" s="40">
        <f>IF(AND($B30="3/4-inch",DO30&gt;'[2]NonRes - Report'!$G$10),('[2]NonRes - Report'!$G$10/'[2]NonRes - Report'!$I$22*'[2]NonRes - Report'!$E$10),IF(AND($B30="1-inch",DO30&gt;'[2]NonRes - Report'!$I$10),('[2]NonRes - Report'!$I$10/'[2]NonRes - Report'!$I$22*'[2]NonRes - Report'!$E$10),IF(AND($B30="1 1/2-inch",DO30&gt;'[2]NonRes - Report'!$J$10),('[2]NonRes - Report'!$J$10/'[2]NonRes - Report'!$I$22*'[2]NonRes - Report'!$E$10),IF(AND($B30="2-inch",DO30&gt;'[2]NonRes - Report'!$K$10),('[2]NonRes - Report'!$K$10/'[2]NonRes - Report'!$I$22*'[2]NonRes - Report'!$E$10),IF(AND($B30="3-inch",DO30&gt;'[2]NonRes - Report'!$L$10),('[2]NonRes - Report'!$L$10/'[2]NonRes - Report'!$I$22*'[2]NonRes - Report'!$E$10),IF(AND($B30="4-inch",DO30&gt;'[2]NonRes - Report'!$M$10),('[2]NonRes - Report'!$M$10/'[2]NonRes - Report'!$I$22*'[2]NonRes - Report'!$E$10),IF(AND($B30="6-inch",DO30&gt;'[2]NonRes - Report'!$N$10),('[2]NonRes - Report'!$N$10/'[2]NonRes - Report'!$I$22*'[2]NonRes - Report'!$E$10),AI30/'[2]NonRes - Report'!$I$22*'[2]NonRes - Report'!$E$10)))))))</f>
        <v>255</v>
      </c>
      <c r="AV30" s="40">
        <f>IF(AND($B30="3/4-inch",DP30&gt;'[2]NonRes - Report'!$G$10),('[2]NonRes - Report'!$G$10/'[2]NonRes - Report'!$I$22*'[2]NonRes - Report'!$E$10),IF(AND($B30="1-inch",DP30&gt;'[2]NonRes - Report'!$I$10),('[2]NonRes - Report'!$I$10/'[2]NonRes - Report'!$I$22*'[2]NonRes - Report'!$E$10),IF(AND($B30="1 1/2-inch",DP30&gt;'[2]NonRes - Report'!$J$10),('[2]NonRes - Report'!$J$10/'[2]NonRes - Report'!$I$22*'[2]NonRes - Report'!$E$10),IF(AND($B30="2-inch",DP30&gt;'[2]NonRes - Report'!$K$10),('[2]NonRes - Report'!$K$10/'[2]NonRes - Report'!$I$22*'[2]NonRes - Report'!$E$10),IF(AND($B30="3-inch",DP30&gt;'[2]NonRes - Report'!$L$10),('[2]NonRes - Report'!$L$10/'[2]NonRes - Report'!$I$22*'[2]NonRes - Report'!$E$10),IF(AND($B30="4-inch",DP30&gt;'[2]NonRes - Report'!$M$10),('[2]NonRes - Report'!$M$10/'[2]NonRes - Report'!$I$22*'[2]NonRes - Report'!$E$10),IF(AND($B30="6-inch",DP30&gt;'[2]NonRes - Report'!$N$10),('[2]NonRes - Report'!$N$10/'[2]NonRes - Report'!$I$22*'[2]NonRes - Report'!$E$10),AJ30/'[2]NonRes - Report'!$I$22*'[2]NonRes - Report'!$E$10)))))))</f>
        <v>255</v>
      </c>
      <c r="AW30" s="40">
        <f>IF(AND($B30="3/4-inch",DQ30&gt;'[2]NonRes - Report'!$G$10),('[2]NonRes - Report'!$G$10/'[2]NonRes - Report'!$I$22*'[2]NonRes - Report'!$E$10),IF(AND($B30="1-inch",DQ30&gt;'[2]NonRes - Report'!$I$10),('[2]NonRes - Report'!$I$10/'[2]NonRes - Report'!$I$22*'[2]NonRes - Report'!$E$10),IF(AND($B30="1 1/2-inch",DQ30&gt;'[2]NonRes - Report'!$J$10),('[2]NonRes - Report'!$J$10/'[2]NonRes - Report'!$I$22*'[2]NonRes - Report'!$E$10),IF(AND($B30="2-inch",DQ30&gt;'[2]NonRes - Report'!$K$10),('[2]NonRes - Report'!$K$10/'[2]NonRes - Report'!$I$22*'[2]NonRes - Report'!$E$10),IF(AND($B30="3-inch",DQ30&gt;'[2]NonRes - Report'!$L$10),('[2]NonRes - Report'!$L$10/'[2]NonRes - Report'!$I$22*'[2]NonRes - Report'!$E$10),IF(AND($B30="4-inch",DQ30&gt;'[2]NonRes - Report'!$M$10),('[2]NonRes - Report'!$M$10/'[2]NonRes - Report'!$I$22*'[2]NonRes - Report'!$E$10),IF(AND($B30="6-inch",DQ30&gt;'[2]NonRes - Report'!$N$10),('[2]NonRes - Report'!$N$10/'[2]NonRes - Report'!$I$22*'[2]NonRes - Report'!$E$10),AK30/'[2]NonRes - Report'!$I$22*'[2]NonRes - Report'!$E$10)))))))</f>
        <v>255</v>
      </c>
      <c r="AX30" s="40">
        <f>IF(AND($B30="3/4-inch",DR30&gt;'[2]NonRes - Report'!$G$10),('[2]NonRes - Report'!$G$10/'[2]NonRes - Report'!$I$22*'[2]NonRes - Report'!$E$10),IF(AND($B30="1-inch",DR30&gt;'[2]NonRes - Report'!$I$10),('[2]NonRes - Report'!$I$10/'[2]NonRes - Report'!$I$22*'[2]NonRes - Report'!$E$10),IF(AND($B30="1 1/2-inch",DR30&gt;'[2]NonRes - Report'!$J$10),('[2]NonRes - Report'!$J$10/'[2]NonRes - Report'!$I$22*'[2]NonRes - Report'!$E$10),IF(AND($B30="2-inch",DR30&gt;'[2]NonRes - Report'!$K$10),('[2]NonRes - Report'!$K$10/'[2]NonRes - Report'!$I$22*'[2]NonRes - Report'!$E$10),IF(AND($B30="3-inch",DR30&gt;'[2]NonRes - Report'!$L$10),('[2]NonRes - Report'!$L$10/'[2]NonRes - Report'!$I$22*'[2]NonRes - Report'!$E$10),IF(AND($B30="4-inch",DR30&gt;'[2]NonRes - Report'!$M$10),('[2]NonRes - Report'!$M$10/'[2]NonRes - Report'!$I$22*'[2]NonRes - Report'!$E$10),IF(AND($B30="6-inch",DR30&gt;'[2]NonRes - Report'!$N$10),('[2]NonRes - Report'!$N$10/'[2]NonRes - Report'!$I$22*'[2]NonRes - Report'!$E$10),AL30/'[2]NonRes - Report'!$I$22*'[2]NonRes - Report'!$E$10)))))))</f>
        <v>255</v>
      </c>
      <c r="AY30" s="40">
        <f>IF(AND($B30="3/4-inch",DS30&gt;'[2]NonRes - Report'!$G$10),('[2]NonRes - Report'!$G$10/'[2]NonRes - Report'!$I$22*'[2]NonRes - Report'!$E$10),IF(AND($B30="1-inch",DS30&gt;'[2]NonRes - Report'!$I$10),('[2]NonRes - Report'!$I$10/'[2]NonRes - Report'!$I$22*'[2]NonRes - Report'!$E$10),IF(AND($B30="1 1/2-inch",DS30&gt;'[2]NonRes - Report'!$J$10),('[2]NonRes - Report'!$J$10/'[2]NonRes - Report'!$I$22*'[2]NonRes - Report'!$E$10),IF(AND($B30="2-inch",DS30&gt;'[2]NonRes - Report'!$K$10),('[2]NonRes - Report'!$K$10/'[2]NonRes - Report'!$I$22*'[2]NonRes - Report'!$E$10),IF(AND($B30="3-inch",DS30&gt;'[2]NonRes - Report'!$L$10),('[2]NonRes - Report'!$L$10/'[2]NonRes - Report'!$I$22*'[2]NonRes - Report'!$E$10),IF(AND($B30="4-inch",DS30&gt;'[2]NonRes - Report'!$M$10),('[2]NonRes - Report'!$M$10/'[2]NonRes - Report'!$I$22*'[2]NonRes - Report'!$E$10),IF(AND($B30="6-inch",DS30&gt;'[2]NonRes - Report'!$N$10),('[2]NonRes - Report'!$N$10/'[2]NonRes - Report'!$I$22*'[2]NonRes - Report'!$E$10),AM30/'[2]NonRes - Report'!$I$22*'[2]NonRes - Report'!$E$10)))))))</f>
        <v>255</v>
      </c>
      <c r="AZ30" s="40">
        <f>IF(AND($B30="3/4-inch",DT30&gt;'[2]NonRes - Report'!$G$10),('[2]NonRes - Report'!$G$10/'[2]NonRes - Report'!$I$22*'[2]NonRes - Report'!$E$10),IF(AND($B30="1-inch",DT30&gt;'[2]NonRes - Report'!$I$10),('[2]NonRes - Report'!$I$10/'[2]NonRes - Report'!$I$22*'[2]NonRes - Report'!$E$10),IF(AND($B30="1 1/2-inch",DT30&gt;'[2]NonRes - Report'!$J$10),('[2]NonRes - Report'!$J$10/'[2]NonRes - Report'!$I$22*'[2]NonRes - Report'!$E$10),IF(AND($B30="2-inch",DT30&gt;'[2]NonRes - Report'!$K$10),('[2]NonRes - Report'!$K$10/'[2]NonRes - Report'!$I$22*'[2]NonRes - Report'!$E$10),IF(AND($B30="3-inch",DT30&gt;'[2]NonRes - Report'!$L$10),('[2]NonRes - Report'!$L$10/'[2]NonRes - Report'!$I$22*'[2]NonRes - Report'!$E$10),IF(AND($B30="4-inch",DT30&gt;'[2]NonRes - Report'!$M$10),('[2]NonRes - Report'!$M$10/'[2]NonRes - Report'!$I$22*'[2]NonRes - Report'!$E$10),IF(AND($B30="6-inch",DT30&gt;'[2]NonRes - Report'!$N$10),('[2]NonRes - Report'!$N$10/'[2]NonRes - Report'!$I$22*'[2]NonRes - Report'!$E$10),AN30/'[2]NonRes - Report'!$I$22*'[2]NonRes - Report'!$E$10)))))))</f>
        <v>0.85</v>
      </c>
      <c r="BA30" s="41">
        <f>IF(AND($B30="3/4-inch",DU30&gt;'[2]NonRes - Report'!$G$10),('[2]NonRes - Report'!$G$10/'[2]NonRes - Report'!$I$22*'[2]NonRes - Report'!$E$10),IF(AND($B30="1-inch",DU30&gt;'[2]NonRes - Report'!$I$10),('[2]NonRes - Report'!$I$10/'[2]NonRes - Report'!$I$22*'[2]NonRes - Report'!$E$10),IF(AND($B30="1 1/2-inch",DU30&gt;'[2]NonRes - Report'!$J$10),('[2]NonRes - Report'!$J$10/'[2]NonRes - Report'!$I$22*'[2]NonRes - Report'!$E$10),IF(AND($B30="2-inch",DU30&gt;'[2]NonRes - Report'!$K$10),('[2]NonRes - Report'!$K$10/'[2]NonRes - Report'!$I$22*'[2]NonRes - Report'!$E$10),IF(AND($B30="3-inch",DU30&gt;'[2]NonRes - Report'!$L$10),('[2]NonRes - Report'!$L$10/'[2]NonRes - Report'!$I$22*'[2]NonRes - Report'!$E$10),IF(AND($B30="4-inch",DU30&gt;'[2]NonRes - Report'!$M$10),('[2]NonRes - Report'!$M$10/'[2]NonRes - Report'!$I$22*'[2]NonRes - Report'!$E$10),IF(AND($B30="6-inch",DU30&gt;'[2]NonRes - Report'!$N$10),('[2]NonRes - Report'!$N$10/'[2]NonRes - Report'!$I$22*'[2]NonRes - Report'!$E$10),AO30/'[2]NonRes - Report'!$I$22*'[2]NonRes - Report'!$E$10)))))))</f>
        <v>0.85</v>
      </c>
      <c r="BB30" s="38">
        <f>IF(AND($B30="3/4-inch",DJ30&gt;'[2]NonRes - Report'!$G$12),('[2]NonRes - Report'!$G$12-'[2]NonRes - Report'!$G$10),IF(AND($B30="3/4-inch",ABS(DJ30)&gt;'[2]NonRes - Report'!$G$12),-('[2]NonRes - Report'!$G$12-'[2]NonRes - Report'!$G$10),IF(AND($B30="1-inch",DJ30&gt;'[2]NonRes - Report'!$I$12),('[2]NonRes - Report'!$I$12-'[2]NonRes - Report'!$I$10),IF(AND($B30="1-inch",ABS(DJ30)&gt;'[2]NonRes - Report'!$I$12),-('[2]NonRes - Report'!$I$12-'[2]NonRes - Report'!$I$10),IF(AND($B30="1 1/2-inch",DJ30&gt;'[2]NonRes - Report'!$J$12),('[2]NonRes - Report'!$J$12-'[2]NonRes - Report'!$J$10),IF(AND($B30="1 1/2-inch",ABS(DJ30)&gt;'[2]NonRes - Report'!$J$12),-('[2]NonRes - Report'!$J$12-'[2]NonRes - Report'!$J$10),IF(AND($B30="2-inch",DJ30&gt;'[2]NonRes - Report'!$K$12),('[2]NonRes - Report'!$K$12-'[2]NonRes - Report'!$K$10),IF(AND($B30="2-inch",ABS(DJ30)&gt;'[2]NonRes - Report'!$K$12),-('[2]NonRes - Report'!$K$12-'[2]NonRes - Report'!$K$10),IF(AND($B30="3-inch",DJ30&gt;'[2]NonRes - Report'!$L$12),('[2]NonRes - Report'!$L$12-'[2]NonRes - Report'!$L$10),IF(AND($B30="3-inch",ABS(DJ30)&gt;'[2]NonRes - Report'!$L$12),-('[2]NonRes - Report'!$L$12-'[2]NonRes - Report'!$L$10),IF(AND($B30="4-inch",DJ30&gt;'[2]NonRes - Report'!$M$12),('[2]NonRes - Report'!$M$12-'[2]NonRes - Report'!$M$10),IF(AND($B30="4-inch",ABS(DJ30)&gt;'[2]NonRes - Report'!$M$12),-('[2]NonRes - Report'!$M$12-'[2]NonRes - Report'!$M$10),IF(AND($B30="6-inch",DJ30&gt;'[2]NonRes - Report'!$N$12),('[2]NonRes - Report'!$N$12-'[2]NonRes - Report'!$N$10),IF(AND($B30="6-inch",ABS(DJ30)&gt;'[2]NonRes - Report'!$N$12),-('[2]NonRes - Report'!$N$12-'[2]NonRes - Report'!$N$10),IF(DJ30&lt;0,(+DJ30+AD30),(+DJ30-AD30))))))))))))))))</f>
        <v>0</v>
      </c>
      <c r="BC30" s="38">
        <f>IF(AND($B30="3/4-inch",DK30&gt;'[2]NonRes - Report'!$G$12),('[2]NonRes - Report'!$G$12-'[2]NonRes - Report'!$G$10),IF(AND($B30="3/4-inch",ABS(DK30)&gt;'[2]NonRes - Report'!$G$12),-('[2]NonRes - Report'!$G$12-'[2]NonRes - Report'!$G$10),IF(AND($B30="1-inch",DK30&gt;'[2]NonRes - Report'!$I$12),('[2]NonRes - Report'!$I$12-'[2]NonRes - Report'!$I$10),IF(AND($B30="1-inch",ABS(DK30)&gt;'[2]NonRes - Report'!$I$12),-('[2]NonRes - Report'!$I$12-'[2]NonRes - Report'!$I$10),IF(AND($B30="1 1/2-inch",DK30&gt;'[2]NonRes - Report'!$J$12),('[2]NonRes - Report'!$J$12-'[2]NonRes - Report'!$J$10),IF(AND($B30="1 1/2-inch",ABS(DK30)&gt;'[2]NonRes - Report'!$J$12),-('[2]NonRes - Report'!$J$12-'[2]NonRes - Report'!$J$10),IF(AND($B30="2-inch",DK30&gt;'[2]NonRes - Report'!$K$12),('[2]NonRes - Report'!$K$12-'[2]NonRes - Report'!$K$10),IF(AND($B30="2-inch",ABS(DK30)&gt;'[2]NonRes - Report'!$K$12),-('[2]NonRes - Report'!$K$12-'[2]NonRes - Report'!$K$10),IF(AND($B30="3-inch",DK30&gt;'[2]NonRes - Report'!$L$12),('[2]NonRes - Report'!$L$12-'[2]NonRes - Report'!$L$10),IF(AND($B30="3-inch",ABS(DK30)&gt;'[2]NonRes - Report'!$L$12),-('[2]NonRes - Report'!$L$12-'[2]NonRes - Report'!$L$10),IF(AND($B30="4-inch",DK30&gt;'[2]NonRes - Report'!$M$12),('[2]NonRes - Report'!$M$12-'[2]NonRes - Report'!$M$10),IF(AND($B30="4-inch",ABS(DK30)&gt;'[2]NonRes - Report'!$M$12),-('[2]NonRes - Report'!$M$12-'[2]NonRes - Report'!$M$10),IF(AND($B30="6-inch",DK30&gt;'[2]NonRes - Report'!$N$12),('[2]NonRes - Report'!$N$12-'[2]NonRes - Report'!$N$10),IF(AND($B30="6-inch",ABS(DK30)&gt;'[2]NonRes - Report'!$N$12),-('[2]NonRes - Report'!$N$12-'[2]NonRes - Report'!$N$10),IF(DK30&lt;0,(+DK30+AE30),(+DK30-AE30))))))))))))))))</f>
        <v>0</v>
      </c>
      <c r="BD30" s="38">
        <f>IF(AND($B30="3/4-inch",DL30&gt;'[2]NonRes - Report'!$G$12),('[2]NonRes - Report'!$G$12-'[2]NonRes - Report'!$G$10),IF(AND($B30="3/4-inch",ABS(DL30)&gt;'[2]NonRes - Report'!$G$12),-('[2]NonRes - Report'!$G$12-'[2]NonRes - Report'!$G$10),IF(AND($B30="1-inch",DL30&gt;'[2]NonRes - Report'!$I$12),('[2]NonRes - Report'!$I$12-'[2]NonRes - Report'!$I$10),IF(AND($B30="1-inch",ABS(DL30)&gt;'[2]NonRes - Report'!$I$12),-('[2]NonRes - Report'!$I$12-'[2]NonRes - Report'!$I$10),IF(AND($B30="1 1/2-inch",DL30&gt;'[2]NonRes - Report'!$J$12),('[2]NonRes - Report'!$J$12-'[2]NonRes - Report'!$J$10),IF(AND($B30="1 1/2-inch",ABS(DL30)&gt;'[2]NonRes - Report'!$J$12),-('[2]NonRes - Report'!$J$12-'[2]NonRes - Report'!$J$10),IF(AND($B30="2-inch",DL30&gt;'[2]NonRes - Report'!$K$12),('[2]NonRes - Report'!$K$12-'[2]NonRes - Report'!$K$10),IF(AND($B30="2-inch",ABS(DL30)&gt;'[2]NonRes - Report'!$K$12),-('[2]NonRes - Report'!$K$12-'[2]NonRes - Report'!$K$10),IF(AND($B30="3-inch",DL30&gt;'[2]NonRes - Report'!$L$12),('[2]NonRes - Report'!$L$12-'[2]NonRes - Report'!$L$10),IF(AND($B30="3-inch",ABS(DL30)&gt;'[2]NonRes - Report'!$L$12),-('[2]NonRes - Report'!$L$12-'[2]NonRes - Report'!$L$10),IF(AND($B30="4-inch",DL30&gt;'[2]NonRes - Report'!$M$12),('[2]NonRes - Report'!$M$12-'[2]NonRes - Report'!$M$10),IF(AND($B30="4-inch",ABS(DL30)&gt;'[2]NonRes - Report'!$M$12),-('[2]NonRes - Report'!$M$12-'[2]NonRes - Report'!$M$10),IF(AND($B30="6-inch",DL30&gt;'[2]NonRes - Report'!$N$12),('[2]NonRes - Report'!$N$12-'[2]NonRes - Report'!$N$10),IF(AND($B30="6-inch",ABS(DL30)&gt;'[2]NonRes - Report'!$N$12),-('[2]NonRes - Report'!$N$12-'[2]NonRes - Report'!$N$10),IF(DL30&lt;0,(+DL30+AF30),(+DL30-AF30))))))))))))))))</f>
        <v>0</v>
      </c>
      <c r="BE30" s="38">
        <f>IF(AND($B30="3/4-inch",DM30&gt;'[2]NonRes - Report'!$G$12),('[2]NonRes - Report'!$G$12-'[2]NonRes - Report'!$G$10),IF(AND($B30="3/4-inch",ABS(DM30)&gt;'[2]NonRes - Report'!$G$12),-('[2]NonRes - Report'!$G$12-'[2]NonRes - Report'!$G$10),IF(AND($B30="1-inch",DM30&gt;'[2]NonRes - Report'!$I$12),('[2]NonRes - Report'!$I$12-'[2]NonRes - Report'!$I$10),IF(AND($B30="1-inch",ABS(DM30)&gt;'[2]NonRes - Report'!$I$12),-('[2]NonRes - Report'!$I$12-'[2]NonRes - Report'!$I$10),IF(AND($B30="1 1/2-inch",DM30&gt;'[2]NonRes - Report'!$J$12),('[2]NonRes - Report'!$J$12-'[2]NonRes - Report'!$J$10),IF(AND($B30="1 1/2-inch",ABS(DM30)&gt;'[2]NonRes - Report'!$J$12),-('[2]NonRes - Report'!$J$12-'[2]NonRes - Report'!$J$10),IF(AND($B30="2-inch",DM30&gt;'[2]NonRes - Report'!$K$12),('[2]NonRes - Report'!$K$12-'[2]NonRes - Report'!$K$10),IF(AND($B30="2-inch",ABS(DM30)&gt;'[2]NonRes - Report'!$K$12),-('[2]NonRes - Report'!$K$12-'[2]NonRes - Report'!$K$10),IF(AND($B30="3-inch",DM30&gt;'[2]NonRes - Report'!$L$12),('[2]NonRes - Report'!$L$12-'[2]NonRes - Report'!$L$10),IF(AND($B30="3-inch",ABS(DM30)&gt;'[2]NonRes - Report'!$L$12),-('[2]NonRes - Report'!$L$12-'[2]NonRes - Report'!$L$10),IF(AND($B30="4-inch",DM30&gt;'[2]NonRes - Report'!$M$12),('[2]NonRes - Report'!$M$12-'[2]NonRes - Report'!$M$10),IF(AND($B30="4-inch",ABS(DM30)&gt;'[2]NonRes - Report'!$M$12),-('[2]NonRes - Report'!$M$12-'[2]NonRes - Report'!$M$10),IF(AND($B30="6-inch",DM30&gt;'[2]NonRes - Report'!$N$12),('[2]NonRes - Report'!$N$12-'[2]NonRes - Report'!$N$10),IF(AND($B30="6-inch",ABS(DM30)&gt;'[2]NonRes - Report'!$N$12),-('[2]NonRes - Report'!$N$12-'[2]NonRes - Report'!$N$10),IF(DM30&lt;0,(+DM30+AG30),(+DM30-AG30))))))))))))))))</f>
        <v>0</v>
      </c>
      <c r="BF30" s="38">
        <f>IF(AND($B30="3/4-inch",DN30&gt;'[2]NonRes - Report'!$G$12),('[2]NonRes - Report'!$G$12-'[2]NonRes - Report'!$G$10),IF(AND($B30="3/4-inch",ABS(DN30)&gt;'[2]NonRes - Report'!$G$12),-('[2]NonRes - Report'!$G$12-'[2]NonRes - Report'!$G$10),IF(AND($B30="1-inch",DN30&gt;'[2]NonRes - Report'!$I$12),('[2]NonRes - Report'!$I$12-'[2]NonRes - Report'!$I$10),IF(AND($B30="1-inch",ABS(DN30)&gt;'[2]NonRes - Report'!$I$12),-('[2]NonRes - Report'!$I$12-'[2]NonRes - Report'!$I$10),IF(AND($B30="1 1/2-inch",DN30&gt;'[2]NonRes - Report'!$J$12),('[2]NonRes - Report'!$J$12-'[2]NonRes - Report'!$J$10),IF(AND($B30="1 1/2-inch",ABS(DN30)&gt;'[2]NonRes - Report'!$J$12),-('[2]NonRes - Report'!$J$12-'[2]NonRes - Report'!$J$10),IF(AND($B30="2-inch",DN30&gt;'[2]NonRes - Report'!$K$12),('[2]NonRes - Report'!$K$12-'[2]NonRes - Report'!$K$10),IF(AND($B30="2-inch",ABS(DN30)&gt;'[2]NonRes - Report'!$K$12),-('[2]NonRes - Report'!$K$12-'[2]NonRes - Report'!$K$10),IF(AND($B30="3-inch",DN30&gt;'[2]NonRes - Report'!$L$12),('[2]NonRes - Report'!$L$12-'[2]NonRes - Report'!$L$10),IF(AND($B30="3-inch",ABS(DN30)&gt;'[2]NonRes - Report'!$L$12),-('[2]NonRes - Report'!$L$12-'[2]NonRes - Report'!$L$10),IF(AND($B30="4-inch",DN30&gt;'[2]NonRes - Report'!$M$12),('[2]NonRes - Report'!$M$12-'[2]NonRes - Report'!$M$10),IF(AND($B30="4-inch",ABS(DN30)&gt;'[2]NonRes - Report'!$M$12),-('[2]NonRes - Report'!$M$12-'[2]NonRes - Report'!$M$10),IF(AND($B30="6-inch",DN30&gt;'[2]NonRes - Report'!$N$12),('[2]NonRes - Report'!$N$12-'[2]NonRes - Report'!$N$10),IF(AND($B30="6-inch",ABS(DN30)&gt;'[2]NonRes - Report'!$N$12),-('[2]NonRes - Report'!$N$12-'[2]NonRes - Report'!$N$10),IF(DN30&lt;0,(+DN30+AH30),(+DN30-AH30))))))))))))))))</f>
        <v>0</v>
      </c>
      <c r="BG30" s="38">
        <f>IF(AND($B30="3/4-inch",DO30&gt;'[2]NonRes - Report'!$G$12),('[2]NonRes - Report'!$G$12-'[2]NonRes - Report'!$G$10),IF(AND($B30="3/4-inch",ABS(DO30)&gt;'[2]NonRes - Report'!$G$12),-('[2]NonRes - Report'!$G$12-'[2]NonRes - Report'!$G$10),IF(AND($B30="1-inch",DO30&gt;'[2]NonRes - Report'!$I$12),('[2]NonRes - Report'!$I$12-'[2]NonRes - Report'!$I$10),IF(AND($B30="1-inch",ABS(DO30)&gt;'[2]NonRes - Report'!$I$12),-('[2]NonRes - Report'!$I$12-'[2]NonRes - Report'!$I$10),IF(AND($B30="1 1/2-inch",DO30&gt;'[2]NonRes - Report'!$J$12),('[2]NonRes - Report'!$J$12-'[2]NonRes - Report'!$J$10),IF(AND($B30="1 1/2-inch",ABS(DO30)&gt;'[2]NonRes - Report'!$J$12),-('[2]NonRes - Report'!$J$12-'[2]NonRes - Report'!$J$10),IF(AND($B30="2-inch",DO30&gt;'[2]NonRes - Report'!$K$12),('[2]NonRes - Report'!$K$12-'[2]NonRes - Report'!$K$10),IF(AND($B30="2-inch",ABS(DO30)&gt;'[2]NonRes - Report'!$K$12),-('[2]NonRes - Report'!$K$12-'[2]NonRes - Report'!$K$10),IF(AND($B30="3-inch",DO30&gt;'[2]NonRes - Report'!$L$12),('[2]NonRes - Report'!$L$12-'[2]NonRes - Report'!$L$10),IF(AND($B30="3-inch",ABS(DO30)&gt;'[2]NonRes - Report'!$L$12),-('[2]NonRes - Report'!$L$12-'[2]NonRes - Report'!$L$10),IF(AND($B30="4-inch",DO30&gt;'[2]NonRes - Report'!$M$12),('[2]NonRes - Report'!$M$12-'[2]NonRes - Report'!$M$10),IF(AND($B30="4-inch",ABS(DO30)&gt;'[2]NonRes - Report'!$M$12),-('[2]NonRes - Report'!$M$12-'[2]NonRes - Report'!$M$10),IF(AND($B30="6-inch",DO30&gt;'[2]NonRes - Report'!$N$12),('[2]NonRes - Report'!$N$12-'[2]NonRes - Report'!$N$10),IF(AND($B30="6-inch",ABS(DO30)&gt;'[2]NonRes - Report'!$N$12),-('[2]NonRes - Report'!$N$12-'[2]NonRes - Report'!$N$10),IF(DO30&lt;0,(+DO30+AI30),(+DO30-AI30))))))))))))))))</f>
        <v>27500</v>
      </c>
      <c r="BH30" s="38">
        <f>IF(AND($B30="3/4-inch",DP30&gt;'[2]NonRes - Report'!$G$12),('[2]NonRes - Report'!$G$12-'[2]NonRes - Report'!$G$10),IF(AND($B30="3/4-inch",ABS(DP30)&gt;'[2]NonRes - Report'!$G$12),-('[2]NonRes - Report'!$G$12-'[2]NonRes - Report'!$G$10),IF(AND($B30="1-inch",DP30&gt;'[2]NonRes - Report'!$I$12),('[2]NonRes - Report'!$I$12-'[2]NonRes - Report'!$I$10),IF(AND($B30="1-inch",ABS(DP30)&gt;'[2]NonRes - Report'!$I$12),-('[2]NonRes - Report'!$I$12-'[2]NonRes - Report'!$I$10),IF(AND($B30="1 1/2-inch",DP30&gt;'[2]NonRes - Report'!$J$12),('[2]NonRes - Report'!$J$12-'[2]NonRes - Report'!$J$10),IF(AND($B30="1 1/2-inch",ABS(DP30)&gt;'[2]NonRes - Report'!$J$12),-('[2]NonRes - Report'!$J$12-'[2]NonRes - Report'!$J$10),IF(AND($B30="2-inch",DP30&gt;'[2]NonRes - Report'!$K$12),('[2]NonRes - Report'!$K$12-'[2]NonRes - Report'!$K$10),IF(AND($B30="2-inch",ABS(DP30)&gt;'[2]NonRes - Report'!$K$12),-('[2]NonRes - Report'!$K$12-'[2]NonRes - Report'!$K$10),IF(AND($B30="3-inch",DP30&gt;'[2]NonRes - Report'!$L$12),('[2]NonRes - Report'!$L$12-'[2]NonRes - Report'!$L$10),IF(AND($B30="3-inch",ABS(DP30)&gt;'[2]NonRes - Report'!$L$12),-('[2]NonRes - Report'!$L$12-'[2]NonRes - Report'!$L$10),IF(AND($B30="4-inch",DP30&gt;'[2]NonRes - Report'!$M$12),('[2]NonRes - Report'!$M$12-'[2]NonRes - Report'!$M$10),IF(AND($B30="4-inch",ABS(DP30)&gt;'[2]NonRes - Report'!$M$12),-('[2]NonRes - Report'!$M$12-'[2]NonRes - Report'!$M$10),IF(AND($B30="6-inch",DP30&gt;'[2]NonRes - Report'!$N$12),('[2]NonRes - Report'!$N$12-'[2]NonRes - Report'!$N$10),IF(AND($B30="6-inch",ABS(DP30)&gt;'[2]NonRes - Report'!$N$12),-('[2]NonRes - Report'!$N$12-'[2]NonRes - Report'!$N$10),IF(DP30&lt;0,(+DP30+AJ30),(+DP30-AJ30))))))))))))))))</f>
        <v>73600</v>
      </c>
      <c r="BI30" s="38">
        <f>IF(AND($B30="3/4-inch",DQ30&gt;'[2]NonRes - Report'!$G$12),('[2]NonRes - Report'!$G$12-'[2]NonRes - Report'!$G$10),IF(AND($B30="3/4-inch",ABS(DQ30)&gt;'[2]NonRes - Report'!$G$12),-('[2]NonRes - Report'!$G$12-'[2]NonRes - Report'!$G$10),IF(AND($B30="1-inch",DQ30&gt;'[2]NonRes - Report'!$I$12),('[2]NonRes - Report'!$I$12-'[2]NonRes - Report'!$I$10),IF(AND($B30="1-inch",ABS(DQ30)&gt;'[2]NonRes - Report'!$I$12),-('[2]NonRes - Report'!$I$12-'[2]NonRes - Report'!$I$10),IF(AND($B30="1 1/2-inch",DQ30&gt;'[2]NonRes - Report'!$J$12),('[2]NonRes - Report'!$J$12-'[2]NonRes - Report'!$J$10),IF(AND($B30="1 1/2-inch",ABS(DQ30)&gt;'[2]NonRes - Report'!$J$12),-('[2]NonRes - Report'!$J$12-'[2]NonRes - Report'!$J$10),IF(AND($B30="2-inch",DQ30&gt;'[2]NonRes - Report'!$K$12),('[2]NonRes - Report'!$K$12-'[2]NonRes - Report'!$K$10),IF(AND($B30="2-inch",ABS(DQ30)&gt;'[2]NonRes - Report'!$K$12),-('[2]NonRes - Report'!$K$12-'[2]NonRes - Report'!$K$10),IF(AND($B30="3-inch",DQ30&gt;'[2]NonRes - Report'!$L$12),('[2]NonRes - Report'!$L$12-'[2]NonRes - Report'!$L$10),IF(AND($B30="3-inch",ABS(DQ30)&gt;'[2]NonRes - Report'!$L$12),-('[2]NonRes - Report'!$L$12-'[2]NonRes - Report'!$L$10),IF(AND($B30="4-inch",DQ30&gt;'[2]NonRes - Report'!$M$12),('[2]NonRes - Report'!$M$12-'[2]NonRes - Report'!$M$10),IF(AND($B30="4-inch",ABS(DQ30)&gt;'[2]NonRes - Report'!$M$12),-('[2]NonRes - Report'!$M$12-'[2]NonRes - Report'!$M$10),IF(AND($B30="6-inch",DQ30&gt;'[2]NonRes - Report'!$N$12),('[2]NonRes - Report'!$N$12-'[2]NonRes - Report'!$N$10),IF(AND($B30="6-inch",ABS(DQ30)&gt;'[2]NonRes - Report'!$N$12),-('[2]NonRes - Report'!$N$12-'[2]NonRes - Report'!$N$10),IF(DQ30&lt;0,(+DQ30+AK30),(+DQ30-AK30))))))))))))))))</f>
        <v>120000</v>
      </c>
      <c r="BJ30" s="38">
        <f>IF(AND($B30="3/4-inch",DR30&gt;'[2]NonRes - Report'!$G$12),('[2]NonRes - Report'!$G$12-'[2]NonRes - Report'!$G$10),IF(AND($B30="3/4-inch",ABS(DR30)&gt;'[2]NonRes - Report'!$G$12),-('[2]NonRes - Report'!$G$12-'[2]NonRes - Report'!$G$10),IF(AND($B30="1-inch",DR30&gt;'[2]NonRes - Report'!$I$12),('[2]NonRes - Report'!$I$12-'[2]NonRes - Report'!$I$10),IF(AND($B30="1-inch",ABS(DR30)&gt;'[2]NonRes - Report'!$I$12),-('[2]NonRes - Report'!$I$12-'[2]NonRes - Report'!$I$10),IF(AND($B30="1 1/2-inch",DR30&gt;'[2]NonRes - Report'!$J$12),('[2]NonRes - Report'!$J$12-'[2]NonRes - Report'!$J$10),IF(AND($B30="1 1/2-inch",ABS(DR30)&gt;'[2]NonRes - Report'!$J$12),-('[2]NonRes - Report'!$J$12-'[2]NonRes - Report'!$J$10),IF(AND($B30="2-inch",DR30&gt;'[2]NonRes - Report'!$K$12),('[2]NonRes - Report'!$K$12-'[2]NonRes - Report'!$K$10),IF(AND($B30="2-inch",ABS(DR30)&gt;'[2]NonRes - Report'!$K$12),-('[2]NonRes - Report'!$K$12-'[2]NonRes - Report'!$K$10),IF(AND($B30="3-inch",DR30&gt;'[2]NonRes - Report'!$L$12),('[2]NonRes - Report'!$L$12-'[2]NonRes - Report'!$L$10),IF(AND($B30="3-inch",ABS(DR30)&gt;'[2]NonRes - Report'!$L$12),-('[2]NonRes - Report'!$L$12-'[2]NonRes - Report'!$L$10),IF(AND($B30="4-inch",DR30&gt;'[2]NonRes - Report'!$M$12),('[2]NonRes - Report'!$M$12-'[2]NonRes - Report'!$M$10),IF(AND($B30="4-inch",ABS(DR30)&gt;'[2]NonRes - Report'!$M$12),-('[2]NonRes - Report'!$M$12-'[2]NonRes - Report'!$M$10),IF(AND($B30="6-inch",DR30&gt;'[2]NonRes - Report'!$N$12),('[2]NonRes - Report'!$N$12-'[2]NonRes - Report'!$N$10),IF(AND($B30="6-inch",ABS(DR30)&gt;'[2]NonRes - Report'!$N$12),-('[2]NonRes - Report'!$N$12-'[2]NonRes - Report'!$N$10),IF(DR30&lt;0,(+DR30+AL30),(+DR30-AL30))))))))))))))))</f>
        <v>52400</v>
      </c>
      <c r="BK30" s="38">
        <f>IF(AND($B30="3/4-inch",DS30&gt;'[2]NonRes - Report'!$G$12),('[2]NonRes - Report'!$G$12-'[2]NonRes - Report'!$G$10),IF(AND($B30="3/4-inch",ABS(DS30)&gt;'[2]NonRes - Report'!$G$12),-('[2]NonRes - Report'!$G$12-'[2]NonRes - Report'!$G$10),IF(AND($B30="1-inch",DS30&gt;'[2]NonRes - Report'!$I$12),('[2]NonRes - Report'!$I$12-'[2]NonRes - Report'!$I$10),IF(AND($B30="1-inch",ABS(DS30)&gt;'[2]NonRes - Report'!$I$12),-('[2]NonRes - Report'!$I$12-'[2]NonRes - Report'!$I$10),IF(AND($B30="1 1/2-inch",DS30&gt;'[2]NonRes - Report'!$J$12),('[2]NonRes - Report'!$J$12-'[2]NonRes - Report'!$J$10),IF(AND($B30="1 1/2-inch",ABS(DS30)&gt;'[2]NonRes - Report'!$J$12),-('[2]NonRes - Report'!$J$12-'[2]NonRes - Report'!$J$10),IF(AND($B30="2-inch",DS30&gt;'[2]NonRes - Report'!$K$12),('[2]NonRes - Report'!$K$12-'[2]NonRes - Report'!$K$10),IF(AND($B30="2-inch",ABS(DS30)&gt;'[2]NonRes - Report'!$K$12),-('[2]NonRes - Report'!$K$12-'[2]NonRes - Report'!$K$10),IF(AND($B30="3-inch",DS30&gt;'[2]NonRes - Report'!$L$12),('[2]NonRes - Report'!$L$12-'[2]NonRes - Report'!$L$10),IF(AND($B30="3-inch",ABS(DS30)&gt;'[2]NonRes - Report'!$L$12),-('[2]NonRes - Report'!$L$12-'[2]NonRes - Report'!$L$10),IF(AND($B30="4-inch",DS30&gt;'[2]NonRes - Report'!$M$12),('[2]NonRes - Report'!$M$12-'[2]NonRes - Report'!$M$10),IF(AND($B30="4-inch",ABS(DS30)&gt;'[2]NonRes - Report'!$M$12),-('[2]NonRes - Report'!$M$12-'[2]NonRes - Report'!$M$10),IF(AND($B30="6-inch",DS30&gt;'[2]NonRes - Report'!$N$12),('[2]NonRes - Report'!$N$12-'[2]NonRes - Report'!$N$10),IF(AND($B30="6-inch",ABS(DS30)&gt;'[2]NonRes - Report'!$N$12),-('[2]NonRes - Report'!$N$12-'[2]NonRes - Report'!$N$10),IF(DS30&lt;0,(+DS30+AM30),(+DS30-AM30))))))))))))))))</f>
        <v>17200</v>
      </c>
      <c r="BL30" s="38">
        <f>IF(AND($B30="3/4-inch",DT30&gt;'[2]NonRes - Report'!$G$12),('[2]NonRes - Report'!$G$12-'[2]NonRes - Report'!$G$10),IF(AND($B30="3/4-inch",ABS(DT30)&gt;'[2]NonRes - Report'!$G$12),-('[2]NonRes - Report'!$G$12-'[2]NonRes - Report'!$G$10),IF(AND($B30="1-inch",DT30&gt;'[2]NonRes - Report'!$I$12),('[2]NonRes - Report'!$I$12-'[2]NonRes - Report'!$I$10),IF(AND($B30="1-inch",ABS(DT30)&gt;'[2]NonRes - Report'!$I$12),-('[2]NonRes - Report'!$I$12-'[2]NonRes - Report'!$I$10),IF(AND($B30="1 1/2-inch",DT30&gt;'[2]NonRes - Report'!$J$12),('[2]NonRes - Report'!$J$12-'[2]NonRes - Report'!$J$10),IF(AND($B30="1 1/2-inch",ABS(DT30)&gt;'[2]NonRes - Report'!$J$12),-('[2]NonRes - Report'!$J$12-'[2]NonRes - Report'!$J$10),IF(AND($B30="2-inch",DT30&gt;'[2]NonRes - Report'!$K$12),('[2]NonRes - Report'!$K$12-'[2]NonRes - Report'!$K$10),IF(AND($B30="2-inch",ABS(DT30)&gt;'[2]NonRes - Report'!$K$12),-('[2]NonRes - Report'!$K$12-'[2]NonRes - Report'!$K$10),IF(AND($B30="3-inch",DT30&gt;'[2]NonRes - Report'!$L$12),('[2]NonRes - Report'!$L$12-'[2]NonRes - Report'!$L$10),IF(AND($B30="3-inch",ABS(DT30)&gt;'[2]NonRes - Report'!$L$12),-('[2]NonRes - Report'!$L$12-'[2]NonRes - Report'!$L$10),IF(AND($B30="4-inch",DT30&gt;'[2]NonRes - Report'!$M$12),('[2]NonRes - Report'!$M$12-'[2]NonRes - Report'!$M$10),IF(AND($B30="4-inch",ABS(DT30)&gt;'[2]NonRes - Report'!$M$12),-('[2]NonRes - Report'!$M$12-'[2]NonRes - Report'!$M$10),IF(AND($B30="6-inch",DT30&gt;'[2]NonRes - Report'!$N$12),('[2]NonRes - Report'!$N$12-'[2]NonRes - Report'!$N$10),IF(AND($B30="6-inch",ABS(DT30)&gt;'[2]NonRes - Report'!$N$12),-('[2]NonRes - Report'!$N$12-'[2]NonRes - Report'!$N$10),IF(DT30&lt;0,(+DT30+AN30),(+DT30-AN30))))))))))))))))</f>
        <v>0</v>
      </c>
      <c r="BM30" s="39">
        <f>IF(AND($B30="3/4-inch",DU30&gt;'[2]NonRes - Report'!$G$12),('[2]NonRes - Report'!$G$12-'[2]NonRes - Report'!$G$10),IF(AND($B30="3/4-inch",ABS(DU30)&gt;'[2]NonRes - Report'!$G$12),-('[2]NonRes - Report'!$G$12-'[2]NonRes - Report'!$G$10),IF(AND($B30="1-inch",DU30&gt;'[2]NonRes - Report'!$I$12),('[2]NonRes - Report'!$I$12-'[2]NonRes - Report'!$I$10),IF(AND($B30="1-inch",ABS(DU30)&gt;'[2]NonRes - Report'!$I$12),-('[2]NonRes - Report'!$I$12-'[2]NonRes - Report'!$I$10),IF(AND($B30="1 1/2-inch",DU30&gt;'[2]NonRes - Report'!$J$12),('[2]NonRes - Report'!$J$12-'[2]NonRes - Report'!$J$10),IF(AND($B30="1 1/2-inch",ABS(DU30)&gt;'[2]NonRes - Report'!$J$12),-('[2]NonRes - Report'!$J$12-'[2]NonRes - Report'!$J$10),IF(AND($B30="2-inch",DU30&gt;'[2]NonRes - Report'!$K$12),('[2]NonRes - Report'!$K$12-'[2]NonRes - Report'!$K$10),IF(AND($B30="2-inch",ABS(DU30)&gt;'[2]NonRes - Report'!$K$12),-('[2]NonRes - Report'!$K$12-'[2]NonRes - Report'!$K$10),IF(AND($B30="3-inch",DU30&gt;'[2]NonRes - Report'!$L$12),('[2]NonRes - Report'!$L$12-'[2]NonRes - Report'!$L$10),IF(AND($B30="3-inch",ABS(DU30)&gt;'[2]NonRes - Report'!$L$12),-('[2]NonRes - Report'!$L$12-'[2]NonRes - Report'!$L$10),IF(AND($B30="4-inch",DU30&gt;'[2]NonRes - Report'!$M$12),('[2]NonRes - Report'!$M$12-'[2]NonRes - Report'!$M$10),IF(AND($B30="4-inch",ABS(DU30)&gt;'[2]NonRes - Report'!$M$12),-('[2]NonRes - Report'!$M$12-'[2]NonRes - Report'!$M$10),IF(AND($B30="6-inch",DU30&gt;'[2]NonRes - Report'!$N$12),('[2]NonRes - Report'!$N$12-'[2]NonRes - Report'!$N$10),IF(AND($B30="6-inch",ABS(DU30)&gt;'[2]NonRes - Report'!$N$12),-('[2]NonRes - Report'!$N$12-'[2]NonRes - Report'!$N$10),IF(DU30&lt;0,(+DU30+AO30),(+DU30-AO30))))))))))))))))</f>
        <v>0</v>
      </c>
      <c r="BN30" s="40">
        <f>IF(AND($B30="3/4-inch",DJ30&gt;'[2]NonRes - Report'!$G$12),(('[2]NonRes - Report'!$G$12-'[2]NonRes - Report'!$G$10)/'[2]NonRes - Report'!$I$22*'[2]NonRes - Report'!$E$12),IF(AND($B30="1-inch",DJ30&gt;'[2]NonRes - Report'!$I$12),(('[2]NonRes - Report'!$I$12-'[2]NonRes - Report'!$I$10)/'[2]NonRes - Report'!$I$22*'[2]NonRes - Report'!$E$12),IF(AND($B30="1 1/2-inch",DJ30&gt;'[2]NonRes - Report'!$J$12),(('[2]NonRes - Report'!$J$12-'[2]NonRes - Report'!$J$10)/'[2]NonRes - Report'!$I$22*'[2]NonRes - Report'!$E$12),IF(AND($B30="2-inch",DJ30&gt;'[2]NonRes - Report'!$K$12),(('[2]NonRes - Report'!$K$12-'[2]NonRes - Report'!$K$10)/'[2]NonRes - Report'!$I$22*'[2]NonRes - Report'!$E$12),IF(AND($B30="3-inch",DJ30&gt;'[2]NonRes - Report'!$L$12),(('[2]NonRes - Report'!$L$12-'[2]NonRes - Report'!$L$10)/'[2]NonRes - Report'!$I$22*'[2]NonRes - Report'!$E$12),IF(AND($B30="4-inch",DJ30&gt;'[2]NonRes - Report'!$M$12),(('[2]NonRes - Report'!$M$12-'[2]NonRes - Report'!$M$10)/'[2]NonRes - Report'!$I$22*'[2]NonRes - Report'!$E$12),IF(AND($B30="6-inch",DJ30&gt;'[2]NonRes - Report'!$N$12),(('[2]NonRes - Report'!$N$12-'[2]NonRes - Report'!$N$10)/'[2]NonRes - Report'!$I$22*'[2]NonRes - Report'!$E$12),BB30/'[2]NonRes - Report'!$I$22*'[2]NonRes - Report'!$E$12)))))))</f>
        <v>0</v>
      </c>
      <c r="BO30" s="40">
        <f>IF(AND($B30="3/4-inch",DK30&gt;'[2]NonRes - Report'!$G$12),(('[2]NonRes - Report'!$G$12-'[2]NonRes - Report'!$G$10)/'[2]NonRes - Report'!$I$22*'[2]NonRes - Report'!$E$12),IF(AND($B30="1-inch",DK30&gt;'[2]NonRes - Report'!$I$12),(('[2]NonRes - Report'!$I$12-'[2]NonRes - Report'!$I$10)/'[2]NonRes - Report'!$I$22*'[2]NonRes - Report'!$E$12),IF(AND($B30="1 1/2-inch",DK30&gt;'[2]NonRes - Report'!$J$12),(('[2]NonRes - Report'!$J$12-'[2]NonRes - Report'!$J$10)/'[2]NonRes - Report'!$I$22*'[2]NonRes - Report'!$E$12),IF(AND($B30="2-inch",DK30&gt;'[2]NonRes - Report'!$K$12),(('[2]NonRes - Report'!$K$12-'[2]NonRes - Report'!$K$10)/'[2]NonRes - Report'!$I$22*'[2]NonRes - Report'!$E$12),IF(AND($B30="3-inch",DK30&gt;'[2]NonRes - Report'!$L$12),(('[2]NonRes - Report'!$L$12-'[2]NonRes - Report'!$L$10)/'[2]NonRes - Report'!$I$22*'[2]NonRes - Report'!$E$12),IF(AND($B30="4-inch",DK30&gt;'[2]NonRes - Report'!$M$12),(('[2]NonRes - Report'!$M$12-'[2]NonRes - Report'!$M$10)/'[2]NonRes - Report'!$I$22*'[2]NonRes - Report'!$E$12),IF(AND($B30="6-inch",DK30&gt;'[2]NonRes - Report'!$N$12),(('[2]NonRes - Report'!$N$12-'[2]NonRes - Report'!$N$10)/'[2]NonRes - Report'!$I$22*'[2]NonRes - Report'!$E$12),BC30/'[2]NonRes - Report'!$I$22*'[2]NonRes - Report'!$E$12)))))))</f>
        <v>0</v>
      </c>
      <c r="BP30" s="40">
        <f>IF(AND($B30="3/4-inch",DL30&gt;'[2]NonRes - Report'!$G$12),(('[2]NonRes - Report'!$G$12-'[2]NonRes - Report'!$G$10)/'[2]NonRes - Report'!$I$22*'[2]NonRes - Report'!$E$12),IF(AND($B30="1-inch",DL30&gt;'[2]NonRes - Report'!$I$12),(('[2]NonRes - Report'!$I$12-'[2]NonRes - Report'!$I$10)/'[2]NonRes - Report'!$I$22*'[2]NonRes - Report'!$E$12),IF(AND($B30="1 1/2-inch",DL30&gt;'[2]NonRes - Report'!$J$12),(('[2]NonRes - Report'!$J$12-'[2]NonRes - Report'!$J$10)/'[2]NonRes - Report'!$I$22*'[2]NonRes - Report'!$E$12),IF(AND($B30="2-inch",DL30&gt;'[2]NonRes - Report'!$K$12),(('[2]NonRes - Report'!$K$12-'[2]NonRes - Report'!$K$10)/'[2]NonRes - Report'!$I$22*'[2]NonRes - Report'!$E$12),IF(AND($B30="3-inch",DL30&gt;'[2]NonRes - Report'!$L$12),(('[2]NonRes - Report'!$L$12-'[2]NonRes - Report'!$L$10)/'[2]NonRes - Report'!$I$22*'[2]NonRes - Report'!$E$12),IF(AND($B30="4-inch",DL30&gt;'[2]NonRes - Report'!$M$12),(('[2]NonRes - Report'!$M$12-'[2]NonRes - Report'!$M$10)/'[2]NonRes - Report'!$I$22*'[2]NonRes - Report'!$E$12),IF(AND($B30="6-inch",DL30&gt;'[2]NonRes - Report'!$N$12),(('[2]NonRes - Report'!$N$12-'[2]NonRes - Report'!$N$10)/'[2]NonRes - Report'!$I$22*'[2]NonRes - Report'!$E$12),BD30/'[2]NonRes - Report'!$I$22*'[2]NonRes - Report'!$E$12)))))))</f>
        <v>0</v>
      </c>
      <c r="BQ30" s="40">
        <f>IF(AND($B30="3/4-inch",DM30&gt;'[2]NonRes - Report'!$G$12),(('[2]NonRes - Report'!$G$12-'[2]NonRes - Report'!$G$10)/'[2]NonRes - Report'!$I$22*'[2]NonRes - Report'!$E$12),IF(AND($B30="1-inch",DM30&gt;'[2]NonRes - Report'!$I$12),(('[2]NonRes - Report'!$I$12-'[2]NonRes - Report'!$I$10)/'[2]NonRes - Report'!$I$22*'[2]NonRes - Report'!$E$12),IF(AND($B30="1 1/2-inch",DM30&gt;'[2]NonRes - Report'!$J$12),(('[2]NonRes - Report'!$J$12-'[2]NonRes - Report'!$J$10)/'[2]NonRes - Report'!$I$22*'[2]NonRes - Report'!$E$12),IF(AND($B30="2-inch",DM30&gt;'[2]NonRes - Report'!$K$12),(('[2]NonRes - Report'!$K$12-'[2]NonRes - Report'!$K$10)/'[2]NonRes - Report'!$I$22*'[2]NonRes - Report'!$E$12),IF(AND($B30="3-inch",DM30&gt;'[2]NonRes - Report'!$L$12),(('[2]NonRes - Report'!$L$12-'[2]NonRes - Report'!$L$10)/'[2]NonRes - Report'!$I$22*'[2]NonRes - Report'!$E$12),IF(AND($B30="4-inch",DM30&gt;'[2]NonRes - Report'!$M$12),(('[2]NonRes - Report'!$M$12-'[2]NonRes - Report'!$M$10)/'[2]NonRes - Report'!$I$22*'[2]NonRes - Report'!$E$12),IF(AND($B30="6-inch",DM30&gt;'[2]NonRes - Report'!$N$12),(('[2]NonRes - Report'!$N$12-'[2]NonRes - Report'!$N$10)/'[2]NonRes - Report'!$I$22*'[2]NonRes - Report'!$E$12),BE30/'[2]NonRes - Report'!$I$22*'[2]NonRes - Report'!$E$12)))))))</f>
        <v>0</v>
      </c>
      <c r="BR30" s="40">
        <f>IF(AND($B30="3/4-inch",DN30&gt;'[2]NonRes - Report'!$G$12),(('[2]NonRes - Report'!$G$12-'[2]NonRes - Report'!$G$10)/'[2]NonRes - Report'!$I$22*'[2]NonRes - Report'!$E$12),IF(AND($B30="1-inch",DN30&gt;'[2]NonRes - Report'!$I$12),(('[2]NonRes - Report'!$I$12-'[2]NonRes - Report'!$I$10)/'[2]NonRes - Report'!$I$22*'[2]NonRes - Report'!$E$12),IF(AND($B30="1 1/2-inch",DN30&gt;'[2]NonRes - Report'!$J$12),(('[2]NonRes - Report'!$J$12-'[2]NonRes - Report'!$J$10)/'[2]NonRes - Report'!$I$22*'[2]NonRes - Report'!$E$12),IF(AND($B30="2-inch",DN30&gt;'[2]NonRes - Report'!$K$12),(('[2]NonRes - Report'!$K$12-'[2]NonRes - Report'!$K$10)/'[2]NonRes - Report'!$I$22*'[2]NonRes - Report'!$E$12),IF(AND($B30="3-inch",DN30&gt;'[2]NonRes - Report'!$L$12),(('[2]NonRes - Report'!$L$12-'[2]NonRes - Report'!$L$10)/'[2]NonRes - Report'!$I$22*'[2]NonRes - Report'!$E$12),IF(AND($B30="4-inch",DN30&gt;'[2]NonRes - Report'!$M$12),(('[2]NonRes - Report'!$M$12-'[2]NonRes - Report'!$M$10)/'[2]NonRes - Report'!$I$22*'[2]NonRes - Report'!$E$12),IF(AND($B30="6-inch",DN30&gt;'[2]NonRes - Report'!$N$12),(('[2]NonRes - Report'!$N$12-'[2]NonRes - Report'!$N$10)/'[2]NonRes - Report'!$I$22*'[2]NonRes - Report'!$E$12),BF30/'[2]NonRes - Report'!$I$22*'[2]NonRes - Report'!$E$12)))))))</f>
        <v>0</v>
      </c>
      <c r="BS30" s="40">
        <f>IF(AND($B30="3/4-inch",DO30&gt;'[2]NonRes - Report'!$G$12),(('[2]NonRes - Report'!$G$12-'[2]NonRes - Report'!$G$10)/'[2]NonRes - Report'!$I$22*'[2]NonRes - Report'!$E$12),IF(AND($B30="1-inch",DO30&gt;'[2]NonRes - Report'!$I$12),(('[2]NonRes - Report'!$I$12-'[2]NonRes - Report'!$I$10)/'[2]NonRes - Report'!$I$22*'[2]NonRes - Report'!$E$12),IF(AND($B30="1 1/2-inch",DO30&gt;'[2]NonRes - Report'!$J$12),(('[2]NonRes - Report'!$J$12-'[2]NonRes - Report'!$J$10)/'[2]NonRes - Report'!$I$22*'[2]NonRes - Report'!$E$12),IF(AND($B30="2-inch",DO30&gt;'[2]NonRes - Report'!$K$12),(('[2]NonRes - Report'!$K$12-'[2]NonRes - Report'!$K$10)/'[2]NonRes - Report'!$I$22*'[2]NonRes - Report'!$E$12),IF(AND($B30="3-inch",DO30&gt;'[2]NonRes - Report'!$L$12),(('[2]NonRes - Report'!$L$12-'[2]NonRes - Report'!$L$10)/'[2]NonRes - Report'!$I$22*'[2]NonRes - Report'!$E$12),IF(AND($B30="4-inch",DO30&gt;'[2]NonRes - Report'!$M$12),(('[2]NonRes - Report'!$M$12-'[2]NonRes - Report'!$M$10)/'[2]NonRes - Report'!$I$22*'[2]NonRes - Report'!$E$12),IF(AND($B30="6-inch",DO30&gt;'[2]NonRes - Report'!$N$12),(('[2]NonRes - Report'!$N$12-'[2]NonRes - Report'!$N$10)/'[2]NonRes - Report'!$I$22*'[2]NonRes - Report'!$E$12),BG30/'[2]NonRes - Report'!$I$22*'[2]NonRes - Report'!$E$12)))))))</f>
        <v>412.5</v>
      </c>
      <c r="BT30" s="40">
        <f>IF(AND($B30="3/4-inch",DP30&gt;'[2]NonRes - Report'!$G$12),(('[2]NonRes - Report'!$G$12-'[2]NonRes - Report'!$G$10)/'[2]NonRes - Report'!$I$22*'[2]NonRes - Report'!$E$12),IF(AND($B30="1-inch",DP30&gt;'[2]NonRes - Report'!$I$12),(('[2]NonRes - Report'!$I$12-'[2]NonRes - Report'!$I$10)/'[2]NonRes - Report'!$I$22*'[2]NonRes - Report'!$E$12),IF(AND($B30="1 1/2-inch",DP30&gt;'[2]NonRes - Report'!$J$12),(('[2]NonRes - Report'!$J$12-'[2]NonRes - Report'!$J$10)/'[2]NonRes - Report'!$I$22*'[2]NonRes - Report'!$E$12),IF(AND($B30="2-inch",DP30&gt;'[2]NonRes - Report'!$K$12),(('[2]NonRes - Report'!$K$12-'[2]NonRes - Report'!$K$10)/'[2]NonRes - Report'!$I$22*'[2]NonRes - Report'!$E$12),IF(AND($B30="3-inch",DP30&gt;'[2]NonRes - Report'!$L$12),(('[2]NonRes - Report'!$L$12-'[2]NonRes - Report'!$L$10)/'[2]NonRes - Report'!$I$22*'[2]NonRes - Report'!$E$12),IF(AND($B30="4-inch",DP30&gt;'[2]NonRes - Report'!$M$12),(('[2]NonRes - Report'!$M$12-'[2]NonRes - Report'!$M$10)/'[2]NonRes - Report'!$I$22*'[2]NonRes - Report'!$E$12),IF(AND($B30="6-inch",DP30&gt;'[2]NonRes - Report'!$N$12),(('[2]NonRes - Report'!$N$12-'[2]NonRes - Report'!$N$10)/'[2]NonRes - Report'!$I$22*'[2]NonRes - Report'!$E$12),BH30/'[2]NonRes - Report'!$I$22*'[2]NonRes - Report'!$E$12)))))))</f>
        <v>1104</v>
      </c>
      <c r="BU30" s="40">
        <f>IF(AND($B30="3/4-inch",DQ30&gt;'[2]NonRes - Report'!$G$12),(('[2]NonRes - Report'!$G$12-'[2]NonRes - Report'!$G$10)/'[2]NonRes - Report'!$I$22*'[2]NonRes - Report'!$E$12),IF(AND($B30="1-inch",DQ30&gt;'[2]NonRes - Report'!$I$12),(('[2]NonRes - Report'!$I$12-'[2]NonRes - Report'!$I$10)/'[2]NonRes - Report'!$I$22*'[2]NonRes - Report'!$E$12),IF(AND($B30="1 1/2-inch",DQ30&gt;'[2]NonRes - Report'!$J$12),(('[2]NonRes - Report'!$J$12-'[2]NonRes - Report'!$J$10)/'[2]NonRes - Report'!$I$22*'[2]NonRes - Report'!$E$12),IF(AND($B30="2-inch",DQ30&gt;'[2]NonRes - Report'!$K$12),(('[2]NonRes - Report'!$K$12-'[2]NonRes - Report'!$K$10)/'[2]NonRes - Report'!$I$22*'[2]NonRes - Report'!$E$12),IF(AND($B30="3-inch",DQ30&gt;'[2]NonRes - Report'!$L$12),(('[2]NonRes - Report'!$L$12-'[2]NonRes - Report'!$L$10)/'[2]NonRes - Report'!$I$22*'[2]NonRes - Report'!$E$12),IF(AND($B30="4-inch",DQ30&gt;'[2]NonRes - Report'!$M$12),(('[2]NonRes - Report'!$M$12-'[2]NonRes - Report'!$M$10)/'[2]NonRes - Report'!$I$22*'[2]NonRes - Report'!$E$12),IF(AND($B30="6-inch",DQ30&gt;'[2]NonRes - Report'!$N$12),(('[2]NonRes - Report'!$N$12-'[2]NonRes - Report'!$N$10)/'[2]NonRes - Report'!$I$22*'[2]NonRes - Report'!$E$12),BI30/'[2]NonRes - Report'!$I$22*'[2]NonRes - Report'!$E$12)))))))</f>
        <v>1800</v>
      </c>
      <c r="BV30" s="40">
        <f>IF(AND($B30="3/4-inch",DR30&gt;'[2]NonRes - Report'!$G$12),(('[2]NonRes - Report'!$G$12-'[2]NonRes - Report'!$G$10)/'[2]NonRes - Report'!$I$22*'[2]NonRes - Report'!$E$12),IF(AND($B30="1-inch",DR30&gt;'[2]NonRes - Report'!$I$12),(('[2]NonRes - Report'!$I$12-'[2]NonRes - Report'!$I$10)/'[2]NonRes - Report'!$I$22*'[2]NonRes - Report'!$E$12),IF(AND($B30="1 1/2-inch",DR30&gt;'[2]NonRes - Report'!$J$12),(('[2]NonRes - Report'!$J$12-'[2]NonRes - Report'!$J$10)/'[2]NonRes - Report'!$I$22*'[2]NonRes - Report'!$E$12),IF(AND($B30="2-inch",DR30&gt;'[2]NonRes - Report'!$K$12),(('[2]NonRes - Report'!$K$12-'[2]NonRes - Report'!$K$10)/'[2]NonRes - Report'!$I$22*'[2]NonRes - Report'!$E$12),IF(AND($B30="3-inch",DR30&gt;'[2]NonRes - Report'!$L$12),(('[2]NonRes - Report'!$L$12-'[2]NonRes - Report'!$L$10)/'[2]NonRes - Report'!$I$22*'[2]NonRes - Report'!$E$12),IF(AND($B30="4-inch",DR30&gt;'[2]NonRes - Report'!$M$12),(('[2]NonRes - Report'!$M$12-'[2]NonRes - Report'!$M$10)/'[2]NonRes - Report'!$I$22*'[2]NonRes - Report'!$E$12),IF(AND($B30="6-inch",DR30&gt;'[2]NonRes - Report'!$N$12),(('[2]NonRes - Report'!$N$12-'[2]NonRes - Report'!$N$10)/'[2]NonRes - Report'!$I$22*'[2]NonRes - Report'!$E$12),BJ30/'[2]NonRes - Report'!$I$22*'[2]NonRes - Report'!$E$12)))))))</f>
        <v>786</v>
      </c>
      <c r="BW30" s="40">
        <f>IF(AND($B30="3/4-inch",DS30&gt;'[2]NonRes - Report'!$G$12),(('[2]NonRes - Report'!$G$12-'[2]NonRes - Report'!$G$10)/'[2]NonRes - Report'!$I$22*'[2]NonRes - Report'!$E$12),IF(AND($B30="1-inch",DS30&gt;'[2]NonRes - Report'!$I$12),(('[2]NonRes - Report'!$I$12-'[2]NonRes - Report'!$I$10)/'[2]NonRes - Report'!$I$22*'[2]NonRes - Report'!$E$12),IF(AND($B30="1 1/2-inch",DS30&gt;'[2]NonRes - Report'!$J$12),(('[2]NonRes - Report'!$J$12-'[2]NonRes - Report'!$J$10)/'[2]NonRes - Report'!$I$22*'[2]NonRes - Report'!$E$12),IF(AND($B30="2-inch",DS30&gt;'[2]NonRes - Report'!$K$12),(('[2]NonRes - Report'!$K$12-'[2]NonRes - Report'!$K$10)/'[2]NonRes - Report'!$I$22*'[2]NonRes - Report'!$E$12),IF(AND($B30="3-inch",DS30&gt;'[2]NonRes - Report'!$L$12),(('[2]NonRes - Report'!$L$12-'[2]NonRes - Report'!$L$10)/'[2]NonRes - Report'!$I$22*'[2]NonRes - Report'!$E$12),IF(AND($B30="4-inch",DS30&gt;'[2]NonRes - Report'!$M$12),(('[2]NonRes - Report'!$M$12-'[2]NonRes - Report'!$M$10)/'[2]NonRes - Report'!$I$22*'[2]NonRes - Report'!$E$12),IF(AND($B30="6-inch",DS30&gt;'[2]NonRes - Report'!$N$12),(('[2]NonRes - Report'!$N$12-'[2]NonRes - Report'!$N$10)/'[2]NonRes - Report'!$I$22*'[2]NonRes - Report'!$E$12),BK30/'[2]NonRes - Report'!$I$22*'[2]NonRes - Report'!$E$12)))))))</f>
        <v>258</v>
      </c>
      <c r="BX30" s="40">
        <f>IF(AND($B30="3/4-inch",DT30&gt;'[2]NonRes - Report'!$G$12),(('[2]NonRes - Report'!$G$12-'[2]NonRes - Report'!$G$10)/'[2]NonRes - Report'!$I$22*'[2]NonRes - Report'!$E$12),IF(AND($B30="1-inch",DT30&gt;'[2]NonRes - Report'!$I$12),(('[2]NonRes - Report'!$I$12-'[2]NonRes - Report'!$I$10)/'[2]NonRes - Report'!$I$22*'[2]NonRes - Report'!$E$12),IF(AND($B30="1 1/2-inch",DT30&gt;'[2]NonRes - Report'!$J$12),(('[2]NonRes - Report'!$J$12-'[2]NonRes - Report'!$J$10)/'[2]NonRes - Report'!$I$22*'[2]NonRes - Report'!$E$12),IF(AND($B30="2-inch",DT30&gt;'[2]NonRes - Report'!$K$12),(('[2]NonRes - Report'!$K$12-'[2]NonRes - Report'!$K$10)/'[2]NonRes - Report'!$I$22*'[2]NonRes - Report'!$E$12),IF(AND($B30="3-inch",DT30&gt;'[2]NonRes - Report'!$L$12),(('[2]NonRes - Report'!$L$12-'[2]NonRes - Report'!$L$10)/'[2]NonRes - Report'!$I$22*'[2]NonRes - Report'!$E$12),IF(AND($B30="4-inch",DT30&gt;'[2]NonRes - Report'!$M$12),(('[2]NonRes - Report'!$M$12-'[2]NonRes - Report'!$M$10)/'[2]NonRes - Report'!$I$22*'[2]NonRes - Report'!$E$12),IF(AND($B30="6-inch",DT30&gt;'[2]NonRes - Report'!$N$12),(('[2]NonRes - Report'!$N$12-'[2]NonRes - Report'!$N$10)/'[2]NonRes - Report'!$I$22*'[2]NonRes - Report'!$E$12),BL30/'[2]NonRes - Report'!$I$22*'[2]NonRes - Report'!$E$12)))))))</f>
        <v>0</v>
      </c>
      <c r="BY30" s="41">
        <f>IF(AND($B30="3/4-inch",DU30&gt;'[2]NonRes - Report'!$G$12),(('[2]NonRes - Report'!$G$12-'[2]NonRes - Report'!$G$10)/'[2]NonRes - Report'!$I$22*'[2]NonRes - Report'!$E$12),IF(AND($B30="1-inch",DU30&gt;'[2]NonRes - Report'!$I$12),(('[2]NonRes - Report'!$I$12-'[2]NonRes - Report'!$I$10)/'[2]NonRes - Report'!$I$22*'[2]NonRes - Report'!$E$12),IF(AND($B30="1 1/2-inch",DU30&gt;'[2]NonRes - Report'!$J$12),(('[2]NonRes - Report'!$J$12-'[2]NonRes - Report'!$J$10)/'[2]NonRes - Report'!$I$22*'[2]NonRes - Report'!$E$12),IF(AND($B30="2-inch",DU30&gt;'[2]NonRes - Report'!$K$12),(('[2]NonRes - Report'!$K$12-'[2]NonRes - Report'!$K$10)/'[2]NonRes - Report'!$I$22*'[2]NonRes - Report'!$E$12),IF(AND($B30="3-inch",DU30&gt;'[2]NonRes - Report'!$L$12),(('[2]NonRes - Report'!$L$12-'[2]NonRes - Report'!$L$10)/'[2]NonRes - Report'!$I$22*'[2]NonRes - Report'!$E$12),IF(AND($B30="4-inch",DU30&gt;'[2]NonRes - Report'!$M$12),(('[2]NonRes - Report'!$M$12-'[2]NonRes - Report'!$M$10)/'[2]NonRes - Report'!$I$22*'[2]NonRes - Report'!$E$12),IF(AND($B30="6-inch",DU30&gt;'[2]NonRes - Report'!$N$12),(('[2]NonRes - Report'!$N$12-'[2]NonRes - Report'!$N$10)/'[2]NonRes - Report'!$I$22*'[2]NonRes - Report'!$E$12),BM30/'[2]NonRes - Report'!$I$22*'[2]NonRes - Report'!$E$12)))))))</f>
        <v>0</v>
      </c>
      <c r="BZ30" s="38">
        <f>IF(AND($B30="3/4-inch",DJ30&gt;'[2]NonRes - Report'!$G$14),(DJ30-'[2]NonRes - Report'!$G$12),IF(AND($B30="3/4-inch",ABS(DJ30)&gt;'[2]NonRes - Report'!$G$14),(DJ30+'[2]NonRes - Report'!$G$12),IF(AND($B30="1-inch",DJ30&gt;'[2]NonRes - Report'!$I$14),(DJ30-'[2]NonRes - Report'!$I$12),IF(AND($B30="1-inch",ABS(DJ30)&gt;'[2]NonRes - Report'!$I$14),(DJ30+'[2]NonRes - Report'!$I$12),IF(AND($B30="1 1/2-inch",DJ30&gt;'[2]NonRes - Report'!$J$14),(DJ30-'[2]NonRes - Report'!$J$12),IF(AND($B30="1 1/2-inch",ABS(DJ30)&gt;'[2]NonRes - Report'!$J$14),(DJ30+'[2]NonRes - Report'!$J$12),IF(AND($B30="2-inch",DJ30&gt;'[2]NonRes - Report'!$K$14),(DJ30-'[2]NonRes - Report'!$K$12),IF(AND($B30="2-inch",ABS(DJ30)&gt;'[2]NonRes - Report'!$K$14),(DJ30+'[2]NonRes - Report'!$K$12),IF(AND($B30="3-inch",DJ30&gt;'[2]NonRes - Report'!$L$14),(DJ30-'[2]NonRes - Report'!$L$12),IF(AND($B30="3-inch",ABS(DJ30)&gt;'[2]NonRes - Report'!$L$14),(DJ30+'[2]NonRes - Report'!$L$12),IF(AND($B30="4-inch",DJ30&gt;'[2]NonRes - Report'!$M$14),(DJ30-'[2]NonRes - Report'!$M$12),IF(AND($B30="4-inch",ABS(DJ30)&gt;'[2]NonRes - Report'!$M$14),(DJ30+'[2]NonRes - Report'!$M$12),IF(AND($B30="6-inch",DJ30&gt;'[2]NonRes - Report'!$N$14),(DJ30-'[2]NonRes - Report'!$N$12),IF(AND($B30="6-inch",ABS(DJ30)&gt;'[2]NonRes - Report'!$N$14),(DJ30+'[2]NonRes - Report'!$N$12),0))))))))))))))</f>
        <v>0</v>
      </c>
      <c r="CA30" s="38">
        <f>IF(AND($B30="3/4-inch",DK30&gt;'[2]NonRes - Report'!$G$14),(DK30-'[2]NonRes - Report'!$G$12),IF(AND($B30="3/4-inch",ABS(DK30)&gt;'[2]NonRes - Report'!$G$14),(DK30+'[2]NonRes - Report'!$G$12),IF(AND($B30="1-inch",DK30&gt;'[2]NonRes - Report'!$I$14),(DK30-'[2]NonRes - Report'!$I$12),IF(AND($B30="1-inch",ABS(DK30)&gt;'[2]NonRes - Report'!$I$14),(DK30+'[2]NonRes - Report'!$I$12),IF(AND($B30="1 1/2-inch",DK30&gt;'[2]NonRes - Report'!$J$14),(DK30-'[2]NonRes - Report'!$J$12),IF(AND($B30="1 1/2-inch",ABS(DK30)&gt;'[2]NonRes - Report'!$J$14),(DK30+'[2]NonRes - Report'!$J$12),IF(AND($B30="2-inch",DK30&gt;'[2]NonRes - Report'!$K$14),(DK30-'[2]NonRes - Report'!$K$12),IF(AND($B30="2-inch",ABS(DK30)&gt;'[2]NonRes - Report'!$K$14),(DK30+'[2]NonRes - Report'!$K$12),IF(AND($B30="3-inch",DK30&gt;'[2]NonRes - Report'!$L$14),(DK30-'[2]NonRes - Report'!$L$12),IF(AND($B30="3-inch",ABS(DK30)&gt;'[2]NonRes - Report'!$L$14),(DK30+'[2]NonRes - Report'!$L$12),IF(AND($B30="4-inch",DK30&gt;'[2]NonRes - Report'!$M$14),(DK30-'[2]NonRes - Report'!$M$12),IF(AND($B30="4-inch",ABS(DK30)&gt;'[2]NonRes - Report'!$M$14),(DK30+'[2]NonRes - Report'!$M$12),IF(AND($B30="6-inch",DK30&gt;'[2]NonRes - Report'!$N$14),(DK30-'[2]NonRes - Report'!$N$12),IF(AND($B30="6-inch",ABS(DK30)&gt;'[2]NonRes - Report'!$N$14),(DK30+'[2]NonRes - Report'!$N$12),0))))))))))))))</f>
        <v>0</v>
      </c>
      <c r="CB30" s="38">
        <f>IF(AND($B30="3/4-inch",DL30&gt;'[2]NonRes - Report'!$G$14),(DL30-'[2]NonRes - Report'!$G$12),IF(AND($B30="3/4-inch",ABS(DL30)&gt;'[2]NonRes - Report'!$G$14),(DL30+'[2]NonRes - Report'!$G$12),IF(AND($B30="1-inch",DL30&gt;'[2]NonRes - Report'!$I$14),(DL30-'[2]NonRes - Report'!$I$12),IF(AND($B30="1-inch",ABS(DL30)&gt;'[2]NonRes - Report'!$I$14),(DL30+'[2]NonRes - Report'!$I$12),IF(AND($B30="1 1/2-inch",DL30&gt;'[2]NonRes - Report'!$J$14),(DL30-'[2]NonRes - Report'!$J$12),IF(AND($B30="1 1/2-inch",ABS(DL30)&gt;'[2]NonRes - Report'!$J$14),(DL30+'[2]NonRes - Report'!$J$12),IF(AND($B30="2-inch",DL30&gt;'[2]NonRes - Report'!$K$14),(DL30-'[2]NonRes - Report'!$K$12),IF(AND($B30="2-inch",ABS(DL30)&gt;'[2]NonRes - Report'!$K$14),(DL30+'[2]NonRes - Report'!$K$12),IF(AND($B30="3-inch",DL30&gt;'[2]NonRes - Report'!$L$14),(DL30-'[2]NonRes - Report'!$L$12),IF(AND($B30="3-inch",ABS(DL30)&gt;'[2]NonRes - Report'!$L$14),(DL30+'[2]NonRes - Report'!$L$12),IF(AND($B30="4-inch",DL30&gt;'[2]NonRes - Report'!$M$14),(DL30-'[2]NonRes - Report'!$M$12),IF(AND($B30="4-inch",ABS(DL30)&gt;'[2]NonRes - Report'!$M$14),(DL30+'[2]NonRes - Report'!$M$12),IF(AND($B30="6-inch",DL30&gt;'[2]NonRes - Report'!$N$14),(DL30-'[2]NonRes - Report'!$N$12),IF(AND($B30="6-inch",ABS(DL30)&gt;'[2]NonRes - Report'!$N$14),(DL30+'[2]NonRes - Report'!$N$12),0))))))))))))))</f>
        <v>0</v>
      </c>
      <c r="CC30" s="38">
        <f>IF(AND($B30="3/4-inch",DM30&gt;'[2]NonRes - Report'!$G$14),(DM30-'[2]NonRes - Report'!$G$12),IF(AND($B30="3/4-inch",ABS(DM30)&gt;'[2]NonRes - Report'!$G$14),(DM30+'[2]NonRes - Report'!$G$12),IF(AND($B30="1-inch",DM30&gt;'[2]NonRes - Report'!$I$14),(DM30-'[2]NonRes - Report'!$I$12),IF(AND($B30="1-inch",ABS(DM30)&gt;'[2]NonRes - Report'!$I$14),(DM30+'[2]NonRes - Report'!$I$12),IF(AND($B30="1 1/2-inch",DM30&gt;'[2]NonRes - Report'!$J$14),(DM30-'[2]NonRes - Report'!$J$12),IF(AND($B30="1 1/2-inch",ABS(DM30)&gt;'[2]NonRes - Report'!$J$14),(DM30+'[2]NonRes - Report'!$J$12),IF(AND($B30="2-inch",DM30&gt;'[2]NonRes - Report'!$K$14),(DM30-'[2]NonRes - Report'!$K$12),IF(AND($B30="2-inch",ABS(DM30)&gt;'[2]NonRes - Report'!$K$14),(DM30+'[2]NonRes - Report'!$K$12),IF(AND($B30="3-inch",DM30&gt;'[2]NonRes - Report'!$L$14),(DM30-'[2]NonRes - Report'!$L$12),IF(AND($B30="3-inch",ABS(DM30)&gt;'[2]NonRes - Report'!$L$14),(DM30+'[2]NonRes - Report'!$L$12),IF(AND($B30="4-inch",DM30&gt;'[2]NonRes - Report'!$M$14),(DM30-'[2]NonRes - Report'!$M$12),IF(AND($B30="4-inch",ABS(DM30)&gt;'[2]NonRes - Report'!$M$14),(DM30+'[2]NonRes - Report'!$M$12),IF(AND($B30="6-inch",DM30&gt;'[2]NonRes - Report'!$N$14),(DM30-'[2]NonRes - Report'!$N$12),IF(AND($B30="6-inch",ABS(DM30)&gt;'[2]NonRes - Report'!$N$14),(DM30+'[2]NonRes - Report'!$N$12),0))))))))))))))</f>
        <v>0</v>
      </c>
      <c r="CD30" s="38">
        <f>IF(AND($B30="3/4-inch",DN30&gt;'[2]NonRes - Report'!$G$14),(DN30-'[2]NonRes - Report'!$G$12),IF(AND($B30="3/4-inch",ABS(DN30)&gt;'[2]NonRes - Report'!$G$14),(DN30+'[2]NonRes - Report'!$G$12),IF(AND($B30="1-inch",DN30&gt;'[2]NonRes - Report'!$I$14),(DN30-'[2]NonRes - Report'!$I$12),IF(AND($B30="1-inch",ABS(DN30)&gt;'[2]NonRes - Report'!$I$14),(DN30+'[2]NonRes - Report'!$I$12),IF(AND($B30="1 1/2-inch",DN30&gt;'[2]NonRes - Report'!$J$14),(DN30-'[2]NonRes - Report'!$J$12),IF(AND($B30="1 1/2-inch",ABS(DN30)&gt;'[2]NonRes - Report'!$J$14),(DN30+'[2]NonRes - Report'!$J$12),IF(AND($B30="2-inch",DN30&gt;'[2]NonRes - Report'!$K$14),(DN30-'[2]NonRes - Report'!$K$12),IF(AND($B30="2-inch",ABS(DN30)&gt;'[2]NonRes - Report'!$K$14),(DN30+'[2]NonRes - Report'!$K$12),IF(AND($B30="3-inch",DN30&gt;'[2]NonRes - Report'!$L$14),(DN30-'[2]NonRes - Report'!$L$12),IF(AND($B30="3-inch",ABS(DN30)&gt;'[2]NonRes - Report'!$L$14),(DN30+'[2]NonRes - Report'!$L$12),IF(AND($B30="4-inch",DN30&gt;'[2]NonRes - Report'!$M$14),(DN30-'[2]NonRes - Report'!$M$12),IF(AND($B30="4-inch",ABS(DN30)&gt;'[2]NonRes - Report'!$M$14),(DN30+'[2]NonRes - Report'!$M$12),IF(AND($B30="6-inch",DN30&gt;'[2]NonRes - Report'!$N$14),(DN30-'[2]NonRes - Report'!$N$12),IF(AND($B30="6-inch",ABS(DN30)&gt;'[2]NonRes - Report'!$N$14),(DN30+'[2]NonRes - Report'!$N$12),0))))))))))))))</f>
        <v>0</v>
      </c>
      <c r="CE30" s="38">
        <f>IF(AND($B30="3/4-inch",DO30&gt;'[2]NonRes - Report'!$G$14),(DO30-'[2]NonRes - Report'!$G$12),IF(AND($B30="3/4-inch",ABS(DO30)&gt;'[2]NonRes - Report'!$G$14),(DO30+'[2]NonRes - Report'!$G$12),IF(AND($B30="1-inch",DO30&gt;'[2]NonRes - Report'!$I$14),(DO30-'[2]NonRes - Report'!$I$12),IF(AND($B30="1-inch",ABS(DO30)&gt;'[2]NonRes - Report'!$I$14),(DO30+'[2]NonRes - Report'!$I$12),IF(AND($B30="1 1/2-inch",DO30&gt;'[2]NonRes - Report'!$J$14),(DO30-'[2]NonRes - Report'!$J$12),IF(AND($B30="1 1/2-inch",ABS(DO30)&gt;'[2]NonRes - Report'!$J$14),(DO30+'[2]NonRes - Report'!$J$12),IF(AND($B30="2-inch",DO30&gt;'[2]NonRes - Report'!$K$14),(DO30-'[2]NonRes - Report'!$K$12),IF(AND($B30="2-inch",ABS(DO30)&gt;'[2]NonRes - Report'!$K$14),(DO30+'[2]NonRes - Report'!$K$12),IF(AND($B30="3-inch",DO30&gt;'[2]NonRes - Report'!$L$14),(DO30-'[2]NonRes - Report'!$L$12),IF(AND($B30="3-inch",ABS(DO30)&gt;'[2]NonRes - Report'!$L$14),(DO30+'[2]NonRes - Report'!$L$12),IF(AND($B30="4-inch",DO30&gt;'[2]NonRes - Report'!$M$14),(DO30-'[2]NonRes - Report'!$M$12),IF(AND($B30="4-inch",ABS(DO30)&gt;'[2]NonRes - Report'!$M$14),(DO30+'[2]NonRes - Report'!$M$12),IF(AND($B30="6-inch",DO30&gt;'[2]NonRes - Report'!$N$14),(DO30-'[2]NonRes - Report'!$N$12),IF(AND($B30="6-inch",ABS(DO30)&gt;'[2]NonRes - Report'!$N$14),(DO30+'[2]NonRes - Report'!$N$12),0))))))))))))))</f>
        <v>0</v>
      </c>
      <c r="CF30" s="38">
        <f>IF(AND($B30="3/4-inch",DP30&gt;'[2]NonRes - Report'!$G$14),(DP30-'[2]NonRes - Report'!$G$12),IF(AND($B30="3/4-inch",ABS(DP30)&gt;'[2]NonRes - Report'!$G$14),(DP30+'[2]NonRes - Report'!$G$12),IF(AND($B30="1-inch",DP30&gt;'[2]NonRes - Report'!$I$14),(DP30-'[2]NonRes - Report'!$I$12),IF(AND($B30="1-inch",ABS(DP30)&gt;'[2]NonRes - Report'!$I$14),(DP30+'[2]NonRes - Report'!$I$12),IF(AND($B30="1 1/2-inch",DP30&gt;'[2]NonRes - Report'!$J$14),(DP30-'[2]NonRes - Report'!$J$12),IF(AND($B30="1 1/2-inch",ABS(DP30)&gt;'[2]NonRes - Report'!$J$14),(DP30+'[2]NonRes - Report'!$J$12),IF(AND($B30="2-inch",DP30&gt;'[2]NonRes - Report'!$K$14),(DP30-'[2]NonRes - Report'!$K$12),IF(AND($B30="2-inch",ABS(DP30)&gt;'[2]NonRes - Report'!$K$14),(DP30+'[2]NonRes - Report'!$K$12),IF(AND($B30="3-inch",DP30&gt;'[2]NonRes - Report'!$L$14),(DP30-'[2]NonRes - Report'!$L$12),IF(AND($B30="3-inch",ABS(DP30)&gt;'[2]NonRes - Report'!$L$14),(DP30+'[2]NonRes - Report'!$L$12),IF(AND($B30="4-inch",DP30&gt;'[2]NonRes - Report'!$M$14),(DP30-'[2]NonRes - Report'!$M$12),IF(AND($B30="4-inch",ABS(DP30)&gt;'[2]NonRes - Report'!$M$14),(DP30+'[2]NonRes - Report'!$M$12),IF(AND($B30="6-inch",DP30&gt;'[2]NonRes - Report'!$N$14),(DP30-'[2]NonRes - Report'!$N$12),IF(AND($B30="6-inch",ABS(DP30)&gt;'[2]NonRes - Report'!$N$14),(DP30+'[2]NonRes - Report'!$N$12),0))))))))))))))</f>
        <v>0</v>
      </c>
      <c r="CG30" s="38">
        <f>IF(AND($B30="3/4-inch",DQ30&gt;'[2]NonRes - Report'!$G$14),(DQ30-'[2]NonRes - Report'!$G$12),IF(AND($B30="3/4-inch",ABS(DQ30)&gt;'[2]NonRes - Report'!$G$14),(DQ30+'[2]NonRes - Report'!$G$12),IF(AND($B30="1-inch",DQ30&gt;'[2]NonRes - Report'!$I$14),(DQ30-'[2]NonRes - Report'!$I$12),IF(AND($B30="1-inch",ABS(DQ30)&gt;'[2]NonRes - Report'!$I$14),(DQ30+'[2]NonRes - Report'!$I$12),IF(AND($B30="1 1/2-inch",DQ30&gt;'[2]NonRes - Report'!$J$14),(DQ30-'[2]NonRes - Report'!$J$12),IF(AND($B30="1 1/2-inch",ABS(DQ30)&gt;'[2]NonRes - Report'!$J$14),(DQ30+'[2]NonRes - Report'!$J$12),IF(AND($B30="2-inch",DQ30&gt;'[2]NonRes - Report'!$K$14),(DQ30-'[2]NonRes - Report'!$K$12),IF(AND($B30="2-inch",ABS(DQ30)&gt;'[2]NonRes - Report'!$K$14),(DQ30+'[2]NonRes - Report'!$K$12),IF(AND($B30="3-inch",DQ30&gt;'[2]NonRes - Report'!$L$14),(DQ30-'[2]NonRes - Report'!$L$12),IF(AND($B30="3-inch",ABS(DQ30)&gt;'[2]NonRes - Report'!$L$14),(DQ30+'[2]NonRes - Report'!$L$12),IF(AND($B30="4-inch",DQ30&gt;'[2]NonRes - Report'!$M$14),(DQ30-'[2]NonRes - Report'!$M$12),IF(AND($B30="4-inch",ABS(DQ30)&gt;'[2]NonRes - Report'!$M$14),(DQ30+'[2]NonRes - Report'!$M$12),IF(AND($B30="6-inch",DQ30&gt;'[2]NonRes - Report'!$N$14),(DQ30-'[2]NonRes - Report'!$N$12),IF(AND($B30="6-inch",ABS(DQ30)&gt;'[2]NonRes - Report'!$N$14),(DQ30+'[2]NonRes - Report'!$N$12),0))))))))))))))</f>
        <v>67300</v>
      </c>
      <c r="CH30" s="38">
        <f>IF(AND($B30="3/4-inch",DR30&gt;'[2]NonRes - Report'!$G$14),(DR30-'[2]NonRes - Report'!$G$12),IF(AND($B30="3/4-inch",ABS(DR30)&gt;'[2]NonRes - Report'!$G$14),(DR30+'[2]NonRes - Report'!$G$12),IF(AND($B30="1-inch",DR30&gt;'[2]NonRes - Report'!$I$14),(DR30-'[2]NonRes - Report'!$I$12),IF(AND($B30="1-inch",ABS(DR30)&gt;'[2]NonRes - Report'!$I$14),(DR30+'[2]NonRes - Report'!$I$12),IF(AND($B30="1 1/2-inch",DR30&gt;'[2]NonRes - Report'!$J$14),(DR30-'[2]NonRes - Report'!$J$12),IF(AND($B30="1 1/2-inch",ABS(DR30)&gt;'[2]NonRes - Report'!$J$14),(DR30+'[2]NonRes - Report'!$J$12),IF(AND($B30="2-inch",DR30&gt;'[2]NonRes - Report'!$K$14),(DR30-'[2]NonRes - Report'!$K$12),IF(AND($B30="2-inch",ABS(DR30)&gt;'[2]NonRes - Report'!$K$14),(DR30+'[2]NonRes - Report'!$K$12),IF(AND($B30="3-inch",DR30&gt;'[2]NonRes - Report'!$L$14),(DR30-'[2]NonRes - Report'!$L$12),IF(AND($B30="3-inch",ABS(DR30)&gt;'[2]NonRes - Report'!$L$14),(DR30+'[2]NonRes - Report'!$L$12),IF(AND($B30="4-inch",DR30&gt;'[2]NonRes - Report'!$M$14),(DR30-'[2]NonRes - Report'!$M$12),IF(AND($B30="4-inch",ABS(DR30)&gt;'[2]NonRes - Report'!$M$14),(DR30+'[2]NonRes - Report'!$M$12),IF(AND($B30="6-inch",DR30&gt;'[2]NonRes - Report'!$N$14),(DR30-'[2]NonRes - Report'!$N$12),IF(AND($B30="6-inch",ABS(DR30)&gt;'[2]NonRes - Report'!$N$14),(DR30+'[2]NonRes - Report'!$N$12),0))))))))))))))</f>
        <v>0</v>
      </c>
      <c r="CI30" s="38">
        <f>IF(AND($B30="3/4-inch",DS30&gt;'[2]NonRes - Report'!$G$14),(DS30-'[2]NonRes - Report'!$G$12),IF(AND($B30="3/4-inch",ABS(DS30)&gt;'[2]NonRes - Report'!$G$14),(DS30+'[2]NonRes - Report'!$G$12),IF(AND($B30="1-inch",DS30&gt;'[2]NonRes - Report'!$I$14),(DS30-'[2]NonRes - Report'!$I$12),IF(AND($B30="1-inch",ABS(DS30)&gt;'[2]NonRes - Report'!$I$14),(DS30+'[2]NonRes - Report'!$I$12),IF(AND($B30="1 1/2-inch",DS30&gt;'[2]NonRes - Report'!$J$14),(DS30-'[2]NonRes - Report'!$J$12),IF(AND($B30="1 1/2-inch",ABS(DS30)&gt;'[2]NonRes - Report'!$J$14),(DS30+'[2]NonRes - Report'!$J$12),IF(AND($B30="2-inch",DS30&gt;'[2]NonRes - Report'!$K$14),(DS30-'[2]NonRes - Report'!$K$12),IF(AND($B30="2-inch",ABS(DS30)&gt;'[2]NonRes - Report'!$K$14),(DS30+'[2]NonRes - Report'!$K$12),IF(AND($B30="3-inch",DS30&gt;'[2]NonRes - Report'!$L$14),(DS30-'[2]NonRes - Report'!$L$12),IF(AND($B30="3-inch",ABS(DS30)&gt;'[2]NonRes - Report'!$L$14),(DS30+'[2]NonRes - Report'!$L$12),IF(AND($B30="4-inch",DS30&gt;'[2]NonRes - Report'!$M$14),(DS30-'[2]NonRes - Report'!$M$12),IF(AND($B30="4-inch",ABS(DS30)&gt;'[2]NonRes - Report'!$M$14),(DS30+'[2]NonRes - Report'!$M$12),IF(AND($B30="6-inch",DS30&gt;'[2]NonRes - Report'!$N$14),(DS30-'[2]NonRes - Report'!$N$12),IF(AND($B30="6-inch",ABS(DS30)&gt;'[2]NonRes - Report'!$N$14),(DS30+'[2]NonRes - Report'!$N$12),0))))))))))))))</f>
        <v>0</v>
      </c>
      <c r="CJ30" s="38">
        <f>IF(AND($B30="3/4-inch",DT30&gt;'[2]NonRes - Report'!$G$14),(DT30-'[2]NonRes - Report'!$G$12),IF(AND($B30="3/4-inch",ABS(DT30)&gt;'[2]NonRes - Report'!$G$14),(DT30+'[2]NonRes - Report'!$G$12),IF(AND($B30="1-inch",DT30&gt;'[2]NonRes - Report'!$I$14),(DT30-'[2]NonRes - Report'!$I$12),IF(AND($B30="1-inch",ABS(DT30)&gt;'[2]NonRes - Report'!$I$14),(DT30+'[2]NonRes - Report'!$I$12),IF(AND($B30="1 1/2-inch",DT30&gt;'[2]NonRes - Report'!$J$14),(DT30-'[2]NonRes - Report'!$J$12),IF(AND($B30="1 1/2-inch",ABS(DT30)&gt;'[2]NonRes - Report'!$J$14),(DT30+'[2]NonRes - Report'!$J$12),IF(AND($B30="2-inch",DT30&gt;'[2]NonRes - Report'!$K$14),(DT30-'[2]NonRes - Report'!$K$12),IF(AND($B30="2-inch",ABS(DT30)&gt;'[2]NonRes - Report'!$K$14),(DT30+'[2]NonRes - Report'!$K$12),IF(AND($B30="3-inch",DT30&gt;'[2]NonRes - Report'!$L$14),(DT30-'[2]NonRes - Report'!$L$12),IF(AND($B30="3-inch",ABS(DT30)&gt;'[2]NonRes - Report'!$L$14),(DT30+'[2]NonRes - Report'!$L$12),IF(AND($B30="4-inch",DT30&gt;'[2]NonRes - Report'!$M$14),(DT30-'[2]NonRes - Report'!$M$12),IF(AND($B30="4-inch",ABS(DT30)&gt;'[2]NonRes - Report'!$M$14),(DT30+'[2]NonRes - Report'!$M$12),IF(AND($B30="6-inch",DT30&gt;'[2]NonRes - Report'!$N$14),(DT30-'[2]NonRes - Report'!$N$12),IF(AND($B30="6-inch",ABS(DT30)&gt;'[2]NonRes - Report'!$N$14),(DT30+'[2]NonRes - Report'!$N$12),0))))))))))))))</f>
        <v>0</v>
      </c>
      <c r="CK30" s="39">
        <f>IF(AND($B30="3/4-inch",DU30&gt;'[2]NonRes - Report'!$G$14),(DU30-'[2]NonRes - Report'!$G$12),IF(AND($B30="3/4-inch",ABS(DU30)&gt;'[2]NonRes - Report'!$G$14),(DU30+'[2]NonRes - Report'!$G$12),IF(AND($B30="1-inch",DU30&gt;'[2]NonRes - Report'!$I$14),(DU30-'[2]NonRes - Report'!$I$12),IF(AND($B30="1-inch",ABS(DU30)&gt;'[2]NonRes - Report'!$I$14),(DU30+'[2]NonRes - Report'!$I$12),IF(AND($B30="1 1/2-inch",DU30&gt;'[2]NonRes - Report'!$J$14),(DU30-'[2]NonRes - Report'!$J$12),IF(AND($B30="1 1/2-inch",ABS(DU30)&gt;'[2]NonRes - Report'!$J$14),(DU30+'[2]NonRes - Report'!$J$12),IF(AND($B30="2-inch",DU30&gt;'[2]NonRes - Report'!$K$14),(DU30-'[2]NonRes - Report'!$K$12),IF(AND($B30="2-inch",ABS(DU30)&gt;'[2]NonRes - Report'!$K$14),(DU30+'[2]NonRes - Report'!$K$12),IF(AND($B30="3-inch",DU30&gt;'[2]NonRes - Report'!$L$14),(DU30-'[2]NonRes - Report'!$L$12),IF(AND($B30="3-inch",ABS(DU30)&gt;'[2]NonRes - Report'!$L$14),(DU30+'[2]NonRes - Report'!$L$12),IF(AND($B30="4-inch",DU30&gt;'[2]NonRes - Report'!$M$14),(DU30-'[2]NonRes - Report'!$M$12),IF(AND($B30="4-inch",ABS(DU30)&gt;'[2]NonRes - Report'!$M$14),(DU30+'[2]NonRes - Report'!$M$12),IF(AND($B30="6-inch",DU30&gt;'[2]NonRes - Report'!$N$14),(DU30-'[2]NonRes - Report'!$N$12),IF(AND($B30="6-inch",ABS(DU30)&gt;'[2]NonRes - Report'!$N$14),(DU30+'[2]NonRes - Report'!$N$12),0))))))))))))))</f>
        <v>0</v>
      </c>
      <c r="CL30" s="40">
        <f>IF(AND(BZ30&lt;1, ABS(BZ30)&lt;1),0,BZ30/'[2]NonRes - Report'!$I$22*'[2]NonRes - Report'!$E$14)</f>
        <v>0</v>
      </c>
      <c r="CM30" s="40">
        <f>IF(AND(CA30&lt;1, ABS(CA30)&lt;1),0,CA30/'[2]NonRes - Report'!$I$22*'[2]NonRes - Report'!$E$14)</f>
        <v>0</v>
      </c>
      <c r="CN30" s="40">
        <f>IF(AND(CB30&lt;1, ABS(CB30)&lt;1),0,CB30/'[2]NonRes - Report'!$I$22*'[2]NonRes - Report'!$E$14)</f>
        <v>0</v>
      </c>
      <c r="CO30" s="40">
        <f>IF(AND(CC30&lt;1, ABS(CC30)&lt;1),0,CC30/'[2]NonRes - Report'!$I$22*'[2]NonRes - Report'!$E$14)</f>
        <v>0</v>
      </c>
      <c r="CP30" s="40">
        <f>IF(AND(CD30&lt;1, ABS(CD30)&lt;1),0,CD30/'[2]NonRes - Report'!$I$22*'[2]NonRes - Report'!$E$14)</f>
        <v>0</v>
      </c>
      <c r="CQ30" s="40">
        <f>IF(AND(CE30&lt;1, ABS(CE30)&lt;1),0,CE30/'[2]NonRes - Report'!$I$22*'[2]NonRes - Report'!$E$14)</f>
        <v>0</v>
      </c>
      <c r="CR30" s="40">
        <f>IF(AND(CF30&lt;1, ABS(CF30)&lt;1),0,CF30/'[2]NonRes - Report'!$I$22*'[2]NonRes - Report'!$E$14)</f>
        <v>0</v>
      </c>
      <c r="CS30" s="40">
        <f>IF(AND(CG30&lt;1, ABS(CG30)&lt;1),0,CG30/'[2]NonRes - Report'!$I$22*'[2]NonRes - Report'!$E$14)</f>
        <v>1446.95</v>
      </c>
      <c r="CT30" s="40">
        <f>IF(AND(CH30&lt;1, ABS(CH30)&lt;1),0,CH30/'[2]NonRes - Report'!$I$22*'[2]NonRes - Report'!$E$14)</f>
        <v>0</v>
      </c>
      <c r="CU30" s="40">
        <f>IF(AND(CI30&lt;1, ABS(CI30)&lt;1),0,CI30/'[2]NonRes - Report'!$I$22*'[2]NonRes - Report'!$E$14)</f>
        <v>0</v>
      </c>
      <c r="CV30" s="40">
        <f>IF(AND(CJ30&lt;1, ABS(CJ30)&lt;1),0,CJ30/'[2]NonRes - Report'!$I$22*'[2]NonRes - Report'!$E$14)</f>
        <v>0</v>
      </c>
      <c r="CW30" s="41">
        <f>IF(AND(CK30&lt;1, ABS(CK30)&lt;1),0,CK30/'[2]NonRes - Report'!$I$22*'[2]NonRes - Report'!$E$14)</f>
        <v>0</v>
      </c>
      <c r="CX30" s="40">
        <f t="shared" si="2"/>
        <v>290.45</v>
      </c>
      <c r="CY30" s="40">
        <f t="shared" si="3"/>
        <v>288.75</v>
      </c>
      <c r="CZ30" s="40">
        <f t="shared" si="4"/>
        <v>289.60000000000002</v>
      </c>
      <c r="DA30" s="40">
        <f t="shared" si="5"/>
        <v>289.60000000000002</v>
      </c>
      <c r="DB30" s="40">
        <f t="shared" si="6"/>
        <v>372.05</v>
      </c>
      <c r="DC30" s="40">
        <f t="shared" si="7"/>
        <v>956.25</v>
      </c>
      <c r="DD30" s="40">
        <f t="shared" si="8"/>
        <v>1647.75</v>
      </c>
      <c r="DE30" s="40">
        <f t="shared" si="9"/>
        <v>3790.7</v>
      </c>
      <c r="DF30" s="40">
        <f t="shared" si="10"/>
        <v>1329.75</v>
      </c>
      <c r="DG30" s="40">
        <f t="shared" si="11"/>
        <v>801.75</v>
      </c>
      <c r="DH30" s="40">
        <f t="shared" si="12"/>
        <v>289.60000000000002</v>
      </c>
      <c r="DI30" s="41">
        <f t="shared" si="13"/>
        <v>289.60000000000002</v>
      </c>
      <c r="DJ30" s="38">
        <f t="shared" si="14"/>
        <v>200</v>
      </c>
      <c r="DK30" s="38">
        <f t="shared" si="15"/>
        <v>0</v>
      </c>
      <c r="DL30" s="38">
        <f t="shared" si="16"/>
        <v>100</v>
      </c>
      <c r="DM30" s="38">
        <f t="shared" si="17"/>
        <v>100</v>
      </c>
      <c r="DN30" s="38">
        <f t="shared" si="18"/>
        <v>9800</v>
      </c>
      <c r="DO30" s="38">
        <f t="shared" si="19"/>
        <v>57500</v>
      </c>
      <c r="DP30" s="38">
        <f t="shared" si="20"/>
        <v>103600</v>
      </c>
      <c r="DQ30" s="38">
        <f t="shared" si="21"/>
        <v>217300</v>
      </c>
      <c r="DR30" s="38">
        <f t="shared" si="22"/>
        <v>82400</v>
      </c>
      <c r="DS30" s="38">
        <f t="shared" si="23"/>
        <v>47200</v>
      </c>
      <c r="DT30" s="38">
        <f t="shared" si="24"/>
        <v>100</v>
      </c>
      <c r="DU30" s="39">
        <f t="shared" si="25"/>
        <v>100</v>
      </c>
      <c r="DV30" s="38">
        <f>IF($B30="3/4-inch",'[2]NonRes - Report'!$G$9, IF($B30="1-inch",'[2]NonRes - Report'!$G$9*'[2]NonRes - Report'!$I$19,IF($B30="1 1/2-inch", '[2]NonRes - Report'!$G$9*'[2]NonRes - Report'!$J$19,IF($B30="2-inch",'[2]NonRes - Report'!$G$9*'[2]NonRes - Report'!$K$19,IF($B30="3-inch",'[2]NonRes - Report'!$G$9*'[2]NonRes - Report'!$L$19,IF($B30="4-inch",'[2]NonRes - Report'!$G$9*'[2]NonRes - Report'!$M$19,IF($B30="6-inch",'[2]NonRes - Report'!$G$9*'[2]NonRes - Report'!$N$19, 0)))))))</f>
        <v>0</v>
      </c>
      <c r="DW30" s="38">
        <f>IF($B30="3/4-inch",'[2]NonRes - Report'!$G$9, IF($B30="1-inch",'[2]NonRes - Report'!$G$9*'[2]NonRes - Report'!$I$19,IF($B30="1 1/2-inch", '[2]NonRes - Report'!$G$9*'[2]NonRes - Report'!$J$19,IF($B30="2-inch",'[2]NonRes - Report'!$G$9*'[2]NonRes - Report'!$K$19,IF($B30="3-inch",'[2]NonRes - Report'!$G$9*'[2]NonRes - Report'!$L$19,IF($B30="4-inch",'[2]NonRes - Report'!$G$9*'[2]NonRes - Report'!$M$19,IF($B30="6-inch",'[2]NonRes - Report'!$G$9*'[2]NonRes - Report'!$N$19, 0)))))))</f>
        <v>0</v>
      </c>
      <c r="DX30" s="38">
        <f>IF($B30="3/4-inch",'[2]NonRes - Report'!$G$9, IF($B30="1-inch",'[2]NonRes - Report'!$G$9*'[2]NonRes - Report'!$I$19,IF($B30="1 1/2-inch", '[2]NonRes - Report'!$G$9*'[2]NonRes - Report'!$J$19,IF($B30="2-inch",'[2]NonRes - Report'!$G$9*'[2]NonRes - Report'!$K$19,IF($B30="3-inch",'[2]NonRes - Report'!$G$9*'[2]NonRes - Report'!$L$19,IF($B30="4-inch",'[2]NonRes - Report'!$G$9*'[2]NonRes - Report'!$M$19,IF($B30="6-inch",'[2]NonRes - Report'!$G$9*'[2]NonRes - Report'!$N$19, 0)))))))</f>
        <v>0</v>
      </c>
      <c r="DY30" s="38">
        <f>IF($B30="3/4-inch",'[2]NonRes - Report'!$G$9, IF($B30="1-inch",'[2]NonRes - Report'!$G$9*'[2]NonRes - Report'!$I$19,IF($B30="1 1/2-inch", '[2]NonRes - Report'!$G$9*'[2]NonRes - Report'!$J$19,IF($B30="2-inch",'[2]NonRes - Report'!$G$9*'[2]NonRes - Report'!$K$19,IF($B30="3-inch",'[2]NonRes - Report'!$G$9*'[2]NonRes - Report'!$L$19,IF($B30="4-inch",'[2]NonRes - Report'!$G$9*'[2]NonRes - Report'!$M$19,IF($B30="6-inch",'[2]NonRes - Report'!$G$9*'[2]NonRes - Report'!$N$19, 0)))))))</f>
        <v>0</v>
      </c>
      <c r="DZ30" s="38">
        <f>IF($B30="3/4-inch",'[2]NonRes - Report'!$G$9, IF($B30="1-inch",'[2]NonRes - Report'!$G$9*'[2]NonRes - Report'!$I$19,IF($B30="1 1/2-inch", '[2]NonRes - Report'!$G$9*'[2]NonRes - Report'!$J$19,IF($B30="2-inch",'[2]NonRes - Report'!$G$9*'[2]NonRes - Report'!$K$19,IF($B30="3-inch",'[2]NonRes - Report'!$G$9*'[2]NonRes - Report'!$L$19,IF($B30="4-inch",'[2]NonRes - Report'!$G$9*'[2]NonRes - Report'!$M$19,IF($B30="6-inch",'[2]NonRes - Report'!$G$9*'[2]NonRes - Report'!$N$19, 0)))))))</f>
        <v>0</v>
      </c>
      <c r="EA30" s="38">
        <f>IF($B30="3/4-inch",'[2]NonRes - Report'!$G$9, IF($B30="1-inch",'[2]NonRes - Report'!$G$9*'[2]NonRes - Report'!$I$19,IF($B30="1 1/2-inch", '[2]NonRes - Report'!$G$9*'[2]NonRes - Report'!$J$19,IF($B30="2-inch",'[2]NonRes - Report'!$G$9*'[2]NonRes - Report'!$K$19,IF($B30="3-inch",'[2]NonRes - Report'!$G$9*'[2]NonRes - Report'!$L$19,IF($B30="4-inch",'[2]NonRes - Report'!$G$9*'[2]NonRes - Report'!$M$19,IF($B30="6-inch",'[2]NonRes - Report'!$G$9*'[2]NonRes - Report'!$N$19, 0)))))))</f>
        <v>0</v>
      </c>
      <c r="EB30" s="38">
        <f>IF($B30="3/4-inch",'[2]NonRes - Report'!$G$9, IF($B30="1-inch",'[2]NonRes - Report'!$G$9*'[2]NonRes - Report'!$I$19,IF($B30="1 1/2-inch", '[2]NonRes - Report'!$G$9*'[2]NonRes - Report'!$J$19,IF($B30="2-inch",'[2]NonRes - Report'!$G$9*'[2]NonRes - Report'!$K$19,IF($B30="3-inch",'[2]NonRes - Report'!$G$9*'[2]NonRes - Report'!$L$19,IF($B30="4-inch",'[2]NonRes - Report'!$G$9*'[2]NonRes - Report'!$M$19,IF($B30="6-inch",'[2]NonRes - Report'!$G$9*'[2]NonRes - Report'!$N$19, 0)))))))</f>
        <v>0</v>
      </c>
      <c r="EC30" s="38">
        <f>IF($B30="3/4-inch",'[2]NonRes - Report'!$G$9, IF($B30="1-inch",'[2]NonRes - Report'!$G$9*'[2]NonRes - Report'!$I$19,IF($B30="1 1/2-inch", '[2]NonRes - Report'!$G$9*'[2]NonRes - Report'!$J$19,IF($B30="2-inch",'[2]NonRes - Report'!$G$9*'[2]NonRes - Report'!$K$19,IF($B30="3-inch",'[2]NonRes - Report'!$G$9*'[2]NonRes - Report'!$L$19,IF($B30="4-inch",'[2]NonRes - Report'!$G$9*'[2]NonRes - Report'!$M$19,IF($B30="6-inch",'[2]NonRes - Report'!$G$9*'[2]NonRes - Report'!$N$19, 0)))))))</f>
        <v>0</v>
      </c>
      <c r="ED30" s="38">
        <f>IF($B30="3/4-inch",'[2]NonRes - Report'!$G$9, IF($B30="1-inch",'[2]NonRes - Report'!$G$9*'[2]NonRes - Report'!$I$19,IF($B30="1 1/2-inch", '[2]NonRes - Report'!$G$9*'[2]NonRes - Report'!$J$19,IF($B30="2-inch",'[2]NonRes - Report'!$G$9*'[2]NonRes - Report'!$K$19,IF($B30="3-inch",'[2]NonRes - Report'!$G$9*'[2]NonRes - Report'!$L$19,IF($B30="4-inch",'[2]NonRes - Report'!$G$9*'[2]NonRes - Report'!$M$19,IF($B30="6-inch",'[2]NonRes - Report'!$G$9*'[2]NonRes - Report'!$N$19, 0)))))))</f>
        <v>0</v>
      </c>
      <c r="EE30" s="38">
        <f>IF($B30="3/4-inch",'[2]NonRes - Report'!$G$9, IF($B30="1-inch",'[2]NonRes - Report'!$G$9*'[2]NonRes - Report'!$I$19,IF($B30="1 1/2-inch", '[2]NonRes - Report'!$G$9*'[2]NonRes - Report'!$J$19,IF($B30="2-inch",'[2]NonRes - Report'!$G$9*'[2]NonRes - Report'!$K$19,IF($B30="3-inch",'[2]NonRes - Report'!$G$9*'[2]NonRes - Report'!$L$19,IF($B30="4-inch",'[2]NonRes - Report'!$G$9*'[2]NonRes - Report'!$M$19,IF($B30="6-inch",'[2]NonRes - Report'!$G$9*'[2]NonRes - Report'!$N$19, 0)))))))</f>
        <v>0</v>
      </c>
      <c r="EF30" s="38">
        <f>IF($B30="3/4-inch",'[2]NonRes - Report'!$G$9, IF($B30="1-inch",'[2]NonRes - Report'!$G$9*'[2]NonRes - Report'!$I$19,IF($B30="1 1/2-inch", '[2]NonRes - Report'!$G$9*'[2]NonRes - Report'!$J$19,IF($B30="2-inch",'[2]NonRes - Report'!$G$9*'[2]NonRes - Report'!$K$19,IF($B30="3-inch",'[2]NonRes - Report'!$G$9*'[2]NonRes - Report'!$L$19,IF($B30="4-inch",'[2]NonRes - Report'!$G$9*'[2]NonRes - Report'!$M$19,IF($B30="6-inch",'[2]NonRes - Report'!$G$9*'[2]NonRes - Report'!$N$19, 0)))))))</f>
        <v>0</v>
      </c>
      <c r="EG30" s="39">
        <f>IF($B30="3/4-inch",'[2]NonRes - Report'!$G$9, IF($B30="1-inch",'[2]NonRes - Report'!$G$9*'[2]NonRes - Report'!$I$19,IF($B30="1 1/2-inch", '[2]NonRes - Report'!$G$9*'[2]NonRes - Report'!$J$19,IF($B30="2-inch",'[2]NonRes - Report'!$G$9*'[2]NonRes - Report'!$K$19,IF($B30="3-inch",'[2]NonRes - Report'!$G$9*'[2]NonRes - Report'!$L$19,IF($B30="4-inch",'[2]NonRes - Report'!$G$9*'[2]NonRes - Report'!$M$19,IF($B30="6-inch",'[2]NonRes - Report'!$G$9*'[2]NonRes - Report'!$N$19, 0)))))))</f>
        <v>0</v>
      </c>
      <c r="EH30" s="42"/>
      <c r="EI30" s="42"/>
      <c r="EJ30" s="42"/>
      <c r="EK30" s="42"/>
      <c r="EL30" s="42"/>
      <c r="EM30" s="42"/>
      <c r="EN30" s="42"/>
      <c r="EO30" s="42"/>
      <c r="EP30" s="42"/>
      <c r="EQ30" s="42"/>
      <c r="ER30" s="42"/>
      <c r="ES30" s="42"/>
    </row>
    <row r="32" spans="1:149">
      <c r="B32" s="44" t="s">
        <v>39</v>
      </c>
      <c r="C32" s="44" t="s">
        <v>37</v>
      </c>
      <c r="D32" s="44" t="s">
        <v>38</v>
      </c>
      <c r="E32" s="45" t="s">
        <v>20</v>
      </c>
    </row>
    <row r="33" spans="1:15">
      <c r="A33" s="146" t="s">
        <v>43</v>
      </c>
      <c r="B33" s="93">
        <v>31</v>
      </c>
      <c r="C33" s="46">
        <f>SUM(C6:C30)</f>
        <v>118287.7</v>
      </c>
      <c r="D33" s="2">
        <f>SUM(D6:D30)</f>
        <v>5724100</v>
      </c>
      <c r="E33" s="2">
        <f>AVERAGE(E6:E30)</f>
        <v>19080.333333333336</v>
      </c>
    </row>
    <row r="34" spans="1:15">
      <c r="A34" s="146"/>
      <c r="B34" s="93"/>
      <c r="C34" s="47">
        <f>C33/$C$4</f>
        <v>0.24363105273976504</v>
      </c>
      <c r="D34" s="47">
        <f>D33/$D$4</f>
        <v>0.25571027156456749</v>
      </c>
    </row>
    <row r="35" spans="1:15">
      <c r="A35" s="95"/>
      <c r="B35" s="93"/>
    </row>
    <row r="36" spans="1:15">
      <c r="A36" s="146" t="s">
        <v>44</v>
      </c>
      <c r="B36" s="93">
        <v>439</v>
      </c>
      <c r="C36" s="46">
        <f>C4-C33</f>
        <v>367232.09999999928</v>
      </c>
      <c r="D36" s="2">
        <f>D4-D33</f>
        <v>16661000</v>
      </c>
      <c r="E36" s="1">
        <v>3120.0374531835209</v>
      </c>
      <c r="F36" s="94"/>
      <c r="G36" s="1"/>
      <c r="H36" s="1"/>
      <c r="I36" s="1"/>
      <c r="J36" s="1"/>
      <c r="K36" s="1"/>
    </row>
    <row r="37" spans="1:15">
      <c r="A37" s="146"/>
      <c r="B37" s="93"/>
      <c r="C37" s="47">
        <f>C36/$C$4</f>
        <v>0.75636894726023496</v>
      </c>
      <c r="D37" s="47">
        <f>D36/$D$4</f>
        <v>0.74428972843543251</v>
      </c>
    </row>
    <row r="38" spans="1:15">
      <c r="A38" s="95"/>
      <c r="B38" s="93"/>
    </row>
    <row r="39" spans="1:15">
      <c r="A39" s="95" t="s">
        <v>45</v>
      </c>
      <c r="B39" s="93">
        <f>+B36+B33</f>
        <v>470</v>
      </c>
      <c r="C39" s="46">
        <f>+C33+C36</f>
        <v>485519.79999999929</v>
      </c>
      <c r="D39" s="2">
        <f>+D33+D36</f>
        <v>22385100</v>
      </c>
      <c r="E39" s="2">
        <v>4328.1322505800463</v>
      </c>
    </row>
    <row r="40" spans="1:15">
      <c r="A40" s="95"/>
    </row>
    <row r="41" spans="1:15" ht="13.5" thickBot="1">
      <c r="K41" s="49"/>
      <c r="L41" s="49"/>
      <c r="M41" s="49"/>
      <c r="N41" s="49"/>
      <c r="O41" s="49"/>
    </row>
    <row r="42" spans="1:15">
      <c r="B42" s="51"/>
      <c r="C42" s="52"/>
      <c r="D42" s="52"/>
      <c r="E42" s="52"/>
      <c r="F42" s="52"/>
      <c r="G42" s="52"/>
      <c r="H42" s="52"/>
      <c r="I42" s="52"/>
      <c r="J42" s="53"/>
    </row>
    <row r="43" spans="1:15" ht="15.75">
      <c r="B43" s="54" t="s">
        <v>42</v>
      </c>
      <c r="C43" s="55"/>
      <c r="D43" s="55"/>
      <c r="E43" s="55"/>
      <c r="F43" s="55"/>
      <c r="G43" s="55"/>
      <c r="H43" s="55"/>
      <c r="I43" s="55"/>
      <c r="J43" s="56"/>
    </row>
    <row r="44" spans="1:15">
      <c r="B44" s="57"/>
      <c r="C44" s="4"/>
      <c r="D44" s="4"/>
      <c r="E44" s="4"/>
      <c r="F44" s="4"/>
      <c r="G44" s="4"/>
      <c r="H44" s="4"/>
      <c r="I44" s="4"/>
      <c r="J44" s="58"/>
    </row>
    <row r="45" spans="1:15">
      <c r="B45" s="59" t="s">
        <v>46</v>
      </c>
      <c r="C45" s="65">
        <v>0.625</v>
      </c>
      <c r="D45" s="4"/>
      <c r="E45" s="66" t="s">
        <v>41</v>
      </c>
      <c r="F45" s="4"/>
      <c r="G45" s="4"/>
      <c r="H45" s="4"/>
      <c r="I45" s="4"/>
      <c r="J45" s="60"/>
    </row>
    <row r="46" spans="1:15">
      <c r="B46" s="59" t="s">
        <v>21</v>
      </c>
      <c r="C46" s="66">
        <v>3544</v>
      </c>
      <c r="D46" s="4"/>
      <c r="E46" s="68" t="s">
        <v>40</v>
      </c>
      <c r="F46" s="4"/>
      <c r="G46" s="4"/>
      <c r="H46" s="4"/>
      <c r="I46" s="4"/>
      <c r="J46" s="60"/>
    </row>
    <row r="47" spans="1:15">
      <c r="B47" s="59"/>
      <c r="C47" s="4"/>
      <c r="D47" s="4"/>
      <c r="E47" s="4"/>
      <c r="F47" s="4"/>
      <c r="G47" s="4"/>
      <c r="H47" s="4"/>
      <c r="I47" s="4"/>
      <c r="J47" s="60"/>
    </row>
    <row r="48" spans="1:15">
      <c r="B48" s="59" t="s">
        <v>28</v>
      </c>
      <c r="C48" s="67">
        <f>+F55</f>
        <v>64.346000000000004</v>
      </c>
      <c r="D48" s="4"/>
      <c r="E48" s="4"/>
      <c r="F48" s="4"/>
      <c r="G48" s="4"/>
      <c r="H48" s="4"/>
      <c r="I48" s="4"/>
      <c r="J48" s="60"/>
    </row>
    <row r="49" spans="2:15">
      <c r="B49" s="59"/>
      <c r="C49" s="4"/>
      <c r="D49" s="4"/>
      <c r="E49" s="4"/>
      <c r="F49" s="4"/>
      <c r="G49" s="4"/>
      <c r="H49" s="4"/>
      <c r="I49" s="4"/>
      <c r="J49" s="60"/>
    </row>
    <row r="50" spans="2:15">
      <c r="B50" s="59"/>
      <c r="C50" s="96" t="s">
        <v>47</v>
      </c>
      <c r="D50" s="96" t="s">
        <v>48</v>
      </c>
      <c r="E50" s="96" t="s">
        <v>49</v>
      </c>
      <c r="F50" s="96" t="s">
        <v>50</v>
      </c>
      <c r="G50" s="4"/>
      <c r="H50" s="4"/>
      <c r="I50" s="4"/>
      <c r="J50" s="60"/>
    </row>
    <row r="51" spans="2:15">
      <c r="B51" s="59"/>
      <c r="C51" s="97" t="s">
        <v>0</v>
      </c>
      <c r="D51" s="97">
        <v>0</v>
      </c>
      <c r="E51" s="98">
        <f>+VLOOKUP($C$45,$C$59:$J$66,2)</f>
        <v>11.55</v>
      </c>
      <c r="F51" s="98">
        <f>E51</f>
        <v>11.55</v>
      </c>
      <c r="G51" s="4"/>
      <c r="H51" s="4"/>
      <c r="I51" s="4"/>
      <c r="J51" s="60"/>
    </row>
    <row r="52" spans="2:15">
      <c r="B52" s="59"/>
      <c r="C52" s="97" t="s">
        <v>1</v>
      </c>
      <c r="D52" s="97">
        <f>+IF(C46&gt;+VLOOKUP(C45,C59:J66,3),+VLOOKUP(C45,C59:J66,3),$C$46)</f>
        <v>600</v>
      </c>
      <c r="E52" s="98">
        <f>+VLOOKUP($C$45,$C$59:$J$66,4)</f>
        <v>0.85</v>
      </c>
      <c r="F52" s="98">
        <f>+D52/100*E52</f>
        <v>5.0999999999999996</v>
      </c>
      <c r="G52" s="4"/>
      <c r="H52" s="4"/>
      <c r="I52" s="4"/>
      <c r="J52" s="60"/>
    </row>
    <row r="53" spans="2:15">
      <c r="B53" s="59"/>
      <c r="C53" s="97" t="s">
        <v>2</v>
      </c>
      <c r="D53" s="97">
        <f>+IF(C46&gt;VLOOKUP(C45,C59:J66,3),+IF(C46&gt;+VLOOKUP(C45,C59:J66,5),+VLOOKUP(C45,C59:J66,5)-VLOOKUP(C45,C59:J66,3),C46-VLOOKUP(C45,C59:J66,3)),0)</f>
        <v>2400</v>
      </c>
      <c r="E53" s="98">
        <f>+VLOOKUP($C$45,$C$59:$J$66,6)</f>
        <v>1.5</v>
      </c>
      <c r="F53" s="98">
        <f>+D53/100*E53</f>
        <v>36</v>
      </c>
      <c r="G53" s="4"/>
      <c r="H53" s="4"/>
      <c r="I53" s="4"/>
      <c r="J53" s="60"/>
    </row>
    <row r="54" spans="2:15">
      <c r="B54" s="59"/>
      <c r="C54" s="97" t="s">
        <v>3</v>
      </c>
      <c r="D54" s="97">
        <f>+IF(C46&gt;+VLOOKUP(C45,C59:J66,5),C46-VLOOKUP(C45,C59:J66,5),0)</f>
        <v>544</v>
      </c>
      <c r="E54" s="98">
        <f>+VLOOKUP($C$45,$C$59:$J$66,8)</f>
        <v>2.15</v>
      </c>
      <c r="F54" s="99">
        <f>+D54/100*E54</f>
        <v>11.696</v>
      </c>
      <c r="G54" s="4"/>
      <c r="H54" s="4"/>
      <c r="I54" s="4"/>
      <c r="J54" s="60"/>
      <c r="K54" s="50"/>
      <c r="L54" s="50"/>
      <c r="M54" s="50"/>
      <c r="N54" s="50"/>
      <c r="O54" s="50"/>
    </row>
    <row r="55" spans="2:15">
      <c r="B55" s="59"/>
      <c r="C55" s="4"/>
      <c r="D55" s="4"/>
      <c r="E55" s="4"/>
      <c r="F55" s="98">
        <f>SUM(F51:F54)</f>
        <v>64.346000000000004</v>
      </c>
      <c r="G55" s="4"/>
      <c r="H55" s="4"/>
      <c r="I55" s="4"/>
      <c r="J55" s="60"/>
    </row>
    <row r="56" spans="2:15">
      <c r="B56" s="77"/>
      <c r="C56" s="78"/>
      <c r="D56" s="78"/>
      <c r="E56" s="78"/>
      <c r="F56" s="78"/>
      <c r="G56" s="78"/>
      <c r="H56" s="78"/>
      <c r="I56" s="78"/>
      <c r="J56" s="79"/>
    </row>
    <row r="57" spans="2:15" ht="13.5" thickBot="1">
      <c r="B57" s="82"/>
      <c r="C57" s="83" t="s">
        <v>33</v>
      </c>
      <c r="D57" s="84" t="s">
        <v>0</v>
      </c>
      <c r="E57" s="85" t="s">
        <v>1</v>
      </c>
      <c r="F57" s="84"/>
      <c r="G57" s="85" t="s">
        <v>2</v>
      </c>
      <c r="H57" s="84"/>
      <c r="I57" s="85" t="s">
        <v>3</v>
      </c>
      <c r="J57" s="86"/>
    </row>
    <row r="58" spans="2:15" ht="13.5" thickTop="1">
      <c r="B58" s="80"/>
      <c r="C58" s="87" t="s">
        <v>17</v>
      </c>
      <c r="D58" s="87" t="s">
        <v>35</v>
      </c>
      <c r="E58" s="88" t="s">
        <v>34</v>
      </c>
      <c r="F58" s="89" t="s">
        <v>35</v>
      </c>
      <c r="G58" s="90" t="s">
        <v>34</v>
      </c>
      <c r="H58" s="89" t="s">
        <v>35</v>
      </c>
      <c r="I58" s="91" t="s">
        <v>36</v>
      </c>
      <c r="J58" s="92" t="s">
        <v>35</v>
      </c>
    </row>
    <row r="59" spans="2:15">
      <c r="B59" s="80"/>
      <c r="C59" s="75">
        <v>0.625</v>
      </c>
      <c r="D59" s="71">
        <f>+'[2]Output - NonRes'!$C$4</f>
        <v>11.55</v>
      </c>
      <c r="E59" s="4">
        <f>+'[2]Output - NonRes'!$E$5</f>
        <v>600</v>
      </c>
      <c r="F59" s="71">
        <f>+'[2]Output - NonRes'!$C$5</f>
        <v>0.85</v>
      </c>
      <c r="G59" s="73">
        <f>+'[2]Output - NonRes'!$E$7</f>
        <v>3000</v>
      </c>
      <c r="H59" s="71">
        <f>+'[2]Output - NonRes'!$C$7</f>
        <v>1.5</v>
      </c>
      <c r="I59" s="4">
        <f>+G59+1</f>
        <v>3001</v>
      </c>
      <c r="J59" s="60">
        <f>+'[2]Output - NonRes'!$C$9</f>
        <v>2.15</v>
      </c>
    </row>
    <row r="60" spans="2:15">
      <c r="B60" s="80"/>
      <c r="C60" s="75">
        <v>0.75</v>
      </c>
      <c r="D60" s="71">
        <f>+'[2]Output - NonRes'!$C$4</f>
        <v>11.55</v>
      </c>
      <c r="E60" s="4">
        <f>+'[2]Output - NonRes'!$E$5</f>
        <v>600</v>
      </c>
      <c r="F60" s="71">
        <f>+'[2]Output - NonRes'!$C$5</f>
        <v>0.85</v>
      </c>
      <c r="G60" s="73">
        <f>+'[2]Output - NonRes'!$E$7</f>
        <v>3000</v>
      </c>
      <c r="H60" s="71">
        <f>+'[2]Output - NonRes'!$C$7</f>
        <v>1.5</v>
      </c>
      <c r="I60" s="4">
        <f>+G60+1</f>
        <v>3001</v>
      </c>
      <c r="J60" s="60">
        <f>+'[2]Output - NonRes'!$C$9</f>
        <v>2.15</v>
      </c>
    </row>
    <row r="61" spans="2:15">
      <c r="B61" s="80"/>
      <c r="C61" s="75">
        <v>1</v>
      </c>
      <c r="D61" s="71">
        <f>+'[2]Output - NonRes'!$C$12</f>
        <v>14.4375</v>
      </c>
      <c r="E61" s="4">
        <v>1500</v>
      </c>
      <c r="F61" s="71">
        <f>+'[2]Output - NonRes'!$C$5</f>
        <v>0.85</v>
      </c>
      <c r="G61" s="73">
        <v>7500</v>
      </c>
      <c r="H61" s="71">
        <f>+'[2]Output - NonRes'!$C$7</f>
        <v>1.5</v>
      </c>
      <c r="I61" s="4">
        <f>+G61+1</f>
        <v>7501</v>
      </c>
      <c r="J61" s="60">
        <f>+'[2]Output - NonRes'!$C$9</f>
        <v>2.15</v>
      </c>
    </row>
    <row r="62" spans="2:15">
      <c r="B62" s="81"/>
      <c r="C62" s="75">
        <v>1.5</v>
      </c>
      <c r="D62" s="71">
        <f>+'[2]Output - NonRes'!$C$20</f>
        <v>28.875</v>
      </c>
      <c r="E62" s="4">
        <v>3000</v>
      </c>
      <c r="F62" s="71">
        <f>+'[2]Output - NonRes'!$C$5</f>
        <v>0.85</v>
      </c>
      <c r="G62" s="73">
        <v>15000</v>
      </c>
      <c r="H62" s="71">
        <f>+'[2]Output - NonRes'!$C$7</f>
        <v>1.5</v>
      </c>
      <c r="I62" s="4">
        <f t="shared" ref="I62:I66" si="26">+G62+1</f>
        <v>15001</v>
      </c>
      <c r="J62" s="60">
        <f>+'[2]Output - NonRes'!$C$9</f>
        <v>2.15</v>
      </c>
    </row>
    <row r="63" spans="2:15">
      <c r="B63" s="80"/>
      <c r="C63" s="75">
        <v>2</v>
      </c>
      <c r="D63" s="71">
        <f>+'[2]Output - NonRes'!$C$28</f>
        <v>46.2</v>
      </c>
      <c r="E63" s="4">
        <v>4800</v>
      </c>
      <c r="F63" s="71">
        <f>+'[2]Output - NonRes'!$C$5</f>
        <v>0.85</v>
      </c>
      <c r="G63" s="73">
        <v>24000</v>
      </c>
      <c r="H63" s="71">
        <f>+'[2]Output - NonRes'!$C$7</f>
        <v>1.5</v>
      </c>
      <c r="I63" s="4">
        <f t="shared" si="26"/>
        <v>24001</v>
      </c>
      <c r="J63" s="60">
        <f>+'[2]Output - NonRes'!$C$9</f>
        <v>2.15</v>
      </c>
    </row>
    <row r="64" spans="2:15">
      <c r="B64" s="80"/>
      <c r="C64" s="76">
        <v>3</v>
      </c>
      <c r="D64" s="71">
        <f>+'[2]Output - NonRes'!$H$12</f>
        <v>86.625</v>
      </c>
      <c r="E64" s="61">
        <v>9000</v>
      </c>
      <c r="F64" s="72">
        <f>+'[2]Output - NonRes'!$C$5</f>
        <v>0.85</v>
      </c>
      <c r="G64" s="74">
        <v>45000</v>
      </c>
      <c r="H64" s="71">
        <f>+'[2]Output - NonRes'!$C$7</f>
        <v>1.5</v>
      </c>
      <c r="I64" s="4">
        <f t="shared" si="26"/>
        <v>45001</v>
      </c>
      <c r="J64" s="60">
        <f>+'[2]Output - NonRes'!$C$9</f>
        <v>2.15</v>
      </c>
    </row>
    <row r="65" spans="2:10">
      <c r="B65" s="80"/>
      <c r="C65" s="76">
        <v>4</v>
      </c>
      <c r="D65" s="71">
        <f>+'[2]Output - NonRes'!$H$20</f>
        <v>144.375</v>
      </c>
      <c r="E65" s="61">
        <v>15000</v>
      </c>
      <c r="F65" s="72">
        <f>+'[2]Output - NonRes'!$C$5</f>
        <v>0.85</v>
      </c>
      <c r="G65" s="74">
        <v>75000</v>
      </c>
      <c r="H65" s="71">
        <f>+'[2]Output - NonRes'!$C$7</f>
        <v>1.5</v>
      </c>
      <c r="I65" s="4">
        <f t="shared" si="26"/>
        <v>75001</v>
      </c>
      <c r="J65" s="60">
        <f>+'[2]Output - NonRes'!$C$9</f>
        <v>2.15</v>
      </c>
    </row>
    <row r="66" spans="2:10">
      <c r="B66" s="80"/>
      <c r="C66" s="75">
        <v>6</v>
      </c>
      <c r="D66" s="71">
        <f>+'[2]Output - NonRes'!$H$28</f>
        <v>288.75</v>
      </c>
      <c r="E66" s="4">
        <v>30000</v>
      </c>
      <c r="F66" s="71">
        <f>+'[2]Output - NonRes'!$C$5</f>
        <v>0.85</v>
      </c>
      <c r="G66" s="73">
        <v>150000</v>
      </c>
      <c r="H66" s="71">
        <f>+'[2]Output - NonRes'!$C$7</f>
        <v>1.5</v>
      </c>
      <c r="I66" s="4">
        <f t="shared" si="26"/>
        <v>150001</v>
      </c>
      <c r="J66" s="60">
        <f>+'[2]Output - NonRes'!$C$9</f>
        <v>2.15</v>
      </c>
    </row>
    <row r="67" spans="2:10" ht="13.5" thickBot="1">
      <c r="B67" s="62"/>
      <c r="C67" s="69"/>
      <c r="D67" s="63"/>
      <c r="E67" s="63"/>
      <c r="F67" s="63"/>
      <c r="G67" s="63"/>
      <c r="H67" s="63"/>
      <c r="I67" s="63"/>
      <c r="J67" s="64"/>
    </row>
    <row r="68" spans="2:10">
      <c r="B68" s="2"/>
      <c r="C68" s="70"/>
    </row>
    <row r="69" spans="2:10">
      <c r="B69" s="2"/>
    </row>
  </sheetData>
  <sortState ref="A6:ES30">
    <sortCondition ref="B6:B30"/>
  </sortState>
  <mergeCells count="2">
    <mergeCell ref="A33:A34"/>
    <mergeCell ref="A36:A37"/>
  </mergeCells>
  <dataValidations xWindow="317" yWindow="468" count="2">
    <dataValidation type="list" allowBlank="1" showInputMessage="1" showErrorMessage="1" promptTitle="Meter" prompt="Select Meter Size" sqref="C45">
      <formula1>$C$59:$C$66</formula1>
    </dataValidation>
    <dataValidation type="list" allowBlank="1" showInputMessage="1" showErrorMessage="1" promptTitle="Meter Size" prompt="Select correct meter size." sqref="B6:B30">
      <formula1>'[2]Crossover NonRes'!R8:R14</formula1>
    </dataValidation>
  </dataValidations>
  <pageMargins left="0" right="0" top="0" bottom="0" header="0.2" footer="0.2"/>
  <pageSetup scale="84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81"/>
  <sheetViews>
    <sheetView zoomScale="80" zoomScaleNormal="80" zoomScaleSheetLayoutView="100" workbookViewId="0">
      <pane ySplit="3" topLeftCell="A4" activePane="bottomLeft" state="frozen"/>
      <selection activeCell="O475" sqref="O475"/>
      <selection pane="bottomLeft" activeCell="D384" sqref="D384"/>
    </sheetView>
  </sheetViews>
  <sheetFormatPr defaultRowHeight="12.75"/>
  <cols>
    <col min="1" max="1" width="25.28515625" style="100" customWidth="1"/>
    <col min="2" max="2" width="16.42578125" style="103" customWidth="1"/>
    <col min="3" max="3" width="12" style="101" bestFit="1" customWidth="1"/>
    <col min="4" max="4" width="10.42578125" style="102" bestFit="1" customWidth="1"/>
    <col min="5" max="5" width="3.140625" style="102" customWidth="1"/>
    <col min="6" max="6" width="18.7109375" style="101" bestFit="1" customWidth="1"/>
    <col min="7" max="7" width="10.5703125" style="102" bestFit="1" customWidth="1"/>
    <col min="8" max="8" width="3.140625" style="102" customWidth="1"/>
    <col min="9" max="9" width="16.7109375" style="101" bestFit="1" customWidth="1"/>
    <col min="10" max="10" width="10" style="102" bestFit="1" customWidth="1"/>
    <col min="11" max="11" width="3.140625" style="102" customWidth="1"/>
    <col min="12" max="12" width="5.5703125" style="100" customWidth="1"/>
    <col min="13" max="198" width="9.140625" style="100"/>
    <col min="199" max="199" width="8.42578125" style="100" customWidth="1"/>
    <col min="200" max="200" width="4.42578125" style="100" bestFit="1" customWidth="1"/>
    <col min="201" max="201" width="5.7109375" style="100" customWidth="1"/>
    <col min="202" max="202" width="11.42578125" style="100" customWidth="1"/>
    <col min="203" max="203" width="0" style="100" hidden="1" customWidth="1"/>
    <col min="204" max="204" width="16.5703125" style="100" customWidth="1"/>
    <col min="205" max="205" width="0" style="100" hidden="1" customWidth="1"/>
    <col min="206" max="206" width="12" style="100" customWidth="1"/>
    <col min="207" max="207" width="16.28515625" style="100" customWidth="1"/>
    <col min="208" max="208" width="0" style="100" hidden="1" customWidth="1"/>
    <col min="209" max="209" width="11.42578125" style="100" customWidth="1"/>
    <col min="210" max="210" width="13.7109375" style="100" customWidth="1"/>
    <col min="211" max="211" width="11.7109375" style="100" customWidth="1"/>
    <col min="212" max="454" width="9.140625" style="100"/>
    <col min="455" max="455" width="8.42578125" style="100" customWidth="1"/>
    <col min="456" max="456" width="4.42578125" style="100" bestFit="1" customWidth="1"/>
    <col min="457" max="457" width="5.7109375" style="100" customWidth="1"/>
    <col min="458" max="458" width="11.42578125" style="100" customWidth="1"/>
    <col min="459" max="459" width="0" style="100" hidden="1" customWidth="1"/>
    <col min="460" max="460" width="16.5703125" style="100" customWidth="1"/>
    <col min="461" max="461" width="0" style="100" hidden="1" customWidth="1"/>
    <col min="462" max="462" width="12" style="100" customWidth="1"/>
    <col min="463" max="463" width="16.28515625" style="100" customWidth="1"/>
    <col min="464" max="464" width="0" style="100" hidden="1" customWidth="1"/>
    <col min="465" max="465" width="11.42578125" style="100" customWidth="1"/>
    <col min="466" max="466" width="13.7109375" style="100" customWidth="1"/>
    <col min="467" max="467" width="11.7109375" style="100" customWidth="1"/>
    <col min="468" max="710" width="9.140625" style="100"/>
    <col min="711" max="711" width="8.42578125" style="100" customWidth="1"/>
    <col min="712" max="712" width="4.42578125" style="100" bestFit="1" customWidth="1"/>
    <col min="713" max="713" width="5.7109375" style="100" customWidth="1"/>
    <col min="714" max="714" width="11.42578125" style="100" customWidth="1"/>
    <col min="715" max="715" width="0" style="100" hidden="1" customWidth="1"/>
    <col min="716" max="716" width="16.5703125" style="100" customWidth="1"/>
    <col min="717" max="717" width="0" style="100" hidden="1" customWidth="1"/>
    <col min="718" max="718" width="12" style="100" customWidth="1"/>
    <col min="719" max="719" width="16.28515625" style="100" customWidth="1"/>
    <col min="720" max="720" width="0" style="100" hidden="1" customWidth="1"/>
    <col min="721" max="721" width="11.42578125" style="100" customWidth="1"/>
    <col min="722" max="722" width="13.7109375" style="100" customWidth="1"/>
    <col min="723" max="723" width="11.7109375" style="100" customWidth="1"/>
    <col min="724" max="966" width="9.140625" style="100"/>
    <col min="967" max="967" width="8.42578125" style="100" customWidth="1"/>
    <col min="968" max="968" width="4.42578125" style="100" bestFit="1" customWidth="1"/>
    <col min="969" max="969" width="5.7109375" style="100" customWidth="1"/>
    <col min="970" max="970" width="11.42578125" style="100" customWidth="1"/>
    <col min="971" max="971" width="0" style="100" hidden="1" customWidth="1"/>
    <col min="972" max="972" width="16.5703125" style="100" customWidth="1"/>
    <col min="973" max="973" width="0" style="100" hidden="1" customWidth="1"/>
    <col min="974" max="974" width="12" style="100" customWidth="1"/>
    <col min="975" max="975" width="16.28515625" style="100" customWidth="1"/>
    <col min="976" max="976" width="0" style="100" hidden="1" customWidth="1"/>
    <col min="977" max="977" width="11.42578125" style="100" customWidth="1"/>
    <col min="978" max="978" width="13.7109375" style="100" customWidth="1"/>
    <col min="979" max="979" width="11.7109375" style="100" customWidth="1"/>
    <col min="980" max="1222" width="9.140625" style="100"/>
    <col min="1223" max="1223" width="8.42578125" style="100" customWidth="1"/>
    <col min="1224" max="1224" width="4.42578125" style="100" bestFit="1" customWidth="1"/>
    <col min="1225" max="1225" width="5.7109375" style="100" customWidth="1"/>
    <col min="1226" max="1226" width="11.42578125" style="100" customWidth="1"/>
    <col min="1227" max="1227" width="0" style="100" hidden="1" customWidth="1"/>
    <col min="1228" max="1228" width="16.5703125" style="100" customWidth="1"/>
    <col min="1229" max="1229" width="0" style="100" hidden="1" customWidth="1"/>
    <col min="1230" max="1230" width="12" style="100" customWidth="1"/>
    <col min="1231" max="1231" width="16.28515625" style="100" customWidth="1"/>
    <col min="1232" max="1232" width="0" style="100" hidden="1" customWidth="1"/>
    <col min="1233" max="1233" width="11.42578125" style="100" customWidth="1"/>
    <col min="1234" max="1234" width="13.7109375" style="100" customWidth="1"/>
    <col min="1235" max="1235" width="11.7109375" style="100" customWidth="1"/>
    <col min="1236" max="1478" width="9.140625" style="100"/>
    <col min="1479" max="1479" width="8.42578125" style="100" customWidth="1"/>
    <col min="1480" max="1480" width="4.42578125" style="100" bestFit="1" customWidth="1"/>
    <col min="1481" max="1481" width="5.7109375" style="100" customWidth="1"/>
    <col min="1482" max="1482" width="11.42578125" style="100" customWidth="1"/>
    <col min="1483" max="1483" width="0" style="100" hidden="1" customWidth="1"/>
    <col min="1484" max="1484" width="16.5703125" style="100" customWidth="1"/>
    <col min="1485" max="1485" width="0" style="100" hidden="1" customWidth="1"/>
    <col min="1486" max="1486" width="12" style="100" customWidth="1"/>
    <col min="1487" max="1487" width="16.28515625" style="100" customWidth="1"/>
    <col min="1488" max="1488" width="0" style="100" hidden="1" customWidth="1"/>
    <col min="1489" max="1489" width="11.42578125" style="100" customWidth="1"/>
    <col min="1490" max="1490" width="13.7109375" style="100" customWidth="1"/>
    <col min="1491" max="1491" width="11.7109375" style="100" customWidth="1"/>
    <col min="1492" max="1734" width="9.140625" style="100"/>
    <col min="1735" max="1735" width="8.42578125" style="100" customWidth="1"/>
    <col min="1736" max="1736" width="4.42578125" style="100" bestFit="1" customWidth="1"/>
    <col min="1737" max="1737" width="5.7109375" style="100" customWidth="1"/>
    <col min="1738" max="1738" width="11.42578125" style="100" customWidth="1"/>
    <col min="1739" max="1739" width="0" style="100" hidden="1" customWidth="1"/>
    <col min="1740" max="1740" width="16.5703125" style="100" customWidth="1"/>
    <col min="1741" max="1741" width="0" style="100" hidden="1" customWidth="1"/>
    <col min="1742" max="1742" width="12" style="100" customWidth="1"/>
    <col min="1743" max="1743" width="16.28515625" style="100" customWidth="1"/>
    <col min="1744" max="1744" width="0" style="100" hidden="1" customWidth="1"/>
    <col min="1745" max="1745" width="11.42578125" style="100" customWidth="1"/>
    <col min="1746" max="1746" width="13.7109375" style="100" customWidth="1"/>
    <col min="1747" max="1747" width="11.7109375" style="100" customWidth="1"/>
    <col min="1748" max="1990" width="9.140625" style="100"/>
    <col min="1991" max="1991" width="8.42578125" style="100" customWidth="1"/>
    <col min="1992" max="1992" width="4.42578125" style="100" bestFit="1" customWidth="1"/>
    <col min="1993" max="1993" width="5.7109375" style="100" customWidth="1"/>
    <col min="1994" max="1994" width="11.42578125" style="100" customWidth="1"/>
    <col min="1995" max="1995" width="0" style="100" hidden="1" customWidth="1"/>
    <col min="1996" max="1996" width="16.5703125" style="100" customWidth="1"/>
    <col min="1997" max="1997" width="0" style="100" hidden="1" customWidth="1"/>
    <col min="1998" max="1998" width="12" style="100" customWidth="1"/>
    <col min="1999" max="1999" width="16.28515625" style="100" customWidth="1"/>
    <col min="2000" max="2000" width="0" style="100" hidden="1" customWidth="1"/>
    <col min="2001" max="2001" width="11.42578125" style="100" customWidth="1"/>
    <col min="2002" max="2002" width="13.7109375" style="100" customWidth="1"/>
    <col min="2003" max="2003" width="11.7109375" style="100" customWidth="1"/>
    <col min="2004" max="2246" width="9.140625" style="100"/>
    <col min="2247" max="2247" width="8.42578125" style="100" customWidth="1"/>
    <col min="2248" max="2248" width="4.42578125" style="100" bestFit="1" customWidth="1"/>
    <col min="2249" max="2249" width="5.7109375" style="100" customWidth="1"/>
    <col min="2250" max="2250" width="11.42578125" style="100" customWidth="1"/>
    <col min="2251" max="2251" width="0" style="100" hidden="1" customWidth="1"/>
    <col min="2252" max="2252" width="16.5703125" style="100" customWidth="1"/>
    <col min="2253" max="2253" width="0" style="100" hidden="1" customWidth="1"/>
    <col min="2254" max="2254" width="12" style="100" customWidth="1"/>
    <col min="2255" max="2255" width="16.28515625" style="100" customWidth="1"/>
    <col min="2256" max="2256" width="0" style="100" hidden="1" customWidth="1"/>
    <col min="2257" max="2257" width="11.42578125" style="100" customWidth="1"/>
    <col min="2258" max="2258" width="13.7109375" style="100" customWidth="1"/>
    <col min="2259" max="2259" width="11.7109375" style="100" customWidth="1"/>
    <col min="2260" max="2502" width="9.140625" style="100"/>
    <col min="2503" max="2503" width="8.42578125" style="100" customWidth="1"/>
    <col min="2504" max="2504" width="4.42578125" style="100" bestFit="1" customWidth="1"/>
    <col min="2505" max="2505" width="5.7109375" style="100" customWidth="1"/>
    <col min="2506" max="2506" width="11.42578125" style="100" customWidth="1"/>
    <col min="2507" max="2507" width="0" style="100" hidden="1" customWidth="1"/>
    <col min="2508" max="2508" width="16.5703125" style="100" customWidth="1"/>
    <col min="2509" max="2509" width="0" style="100" hidden="1" customWidth="1"/>
    <col min="2510" max="2510" width="12" style="100" customWidth="1"/>
    <col min="2511" max="2511" width="16.28515625" style="100" customWidth="1"/>
    <col min="2512" max="2512" width="0" style="100" hidden="1" customWidth="1"/>
    <col min="2513" max="2513" width="11.42578125" style="100" customWidth="1"/>
    <col min="2514" max="2514" width="13.7109375" style="100" customWidth="1"/>
    <col min="2515" max="2515" width="11.7109375" style="100" customWidth="1"/>
    <col min="2516" max="2758" width="9.140625" style="100"/>
    <col min="2759" max="2759" width="8.42578125" style="100" customWidth="1"/>
    <col min="2760" max="2760" width="4.42578125" style="100" bestFit="1" customWidth="1"/>
    <col min="2761" max="2761" width="5.7109375" style="100" customWidth="1"/>
    <col min="2762" max="2762" width="11.42578125" style="100" customWidth="1"/>
    <col min="2763" max="2763" width="0" style="100" hidden="1" customWidth="1"/>
    <col min="2764" max="2764" width="16.5703125" style="100" customWidth="1"/>
    <col min="2765" max="2765" width="0" style="100" hidden="1" customWidth="1"/>
    <col min="2766" max="2766" width="12" style="100" customWidth="1"/>
    <col min="2767" max="2767" width="16.28515625" style="100" customWidth="1"/>
    <col min="2768" max="2768" width="0" style="100" hidden="1" customWidth="1"/>
    <col min="2769" max="2769" width="11.42578125" style="100" customWidth="1"/>
    <col min="2770" max="2770" width="13.7109375" style="100" customWidth="1"/>
    <col min="2771" max="2771" width="11.7109375" style="100" customWidth="1"/>
    <col min="2772" max="3014" width="9.140625" style="100"/>
    <col min="3015" max="3015" width="8.42578125" style="100" customWidth="1"/>
    <col min="3016" max="3016" width="4.42578125" style="100" bestFit="1" customWidth="1"/>
    <col min="3017" max="3017" width="5.7109375" style="100" customWidth="1"/>
    <col min="3018" max="3018" width="11.42578125" style="100" customWidth="1"/>
    <col min="3019" max="3019" width="0" style="100" hidden="1" customWidth="1"/>
    <col min="3020" max="3020" width="16.5703125" style="100" customWidth="1"/>
    <col min="3021" max="3021" width="0" style="100" hidden="1" customWidth="1"/>
    <col min="3022" max="3022" width="12" style="100" customWidth="1"/>
    <col min="3023" max="3023" width="16.28515625" style="100" customWidth="1"/>
    <col min="3024" max="3024" width="0" style="100" hidden="1" customWidth="1"/>
    <col min="3025" max="3025" width="11.42578125" style="100" customWidth="1"/>
    <col min="3026" max="3026" width="13.7109375" style="100" customWidth="1"/>
    <col min="3027" max="3027" width="11.7109375" style="100" customWidth="1"/>
    <col min="3028" max="3270" width="9.140625" style="100"/>
    <col min="3271" max="3271" width="8.42578125" style="100" customWidth="1"/>
    <col min="3272" max="3272" width="4.42578125" style="100" bestFit="1" customWidth="1"/>
    <col min="3273" max="3273" width="5.7109375" style="100" customWidth="1"/>
    <col min="3274" max="3274" width="11.42578125" style="100" customWidth="1"/>
    <col min="3275" max="3275" width="0" style="100" hidden="1" customWidth="1"/>
    <col min="3276" max="3276" width="16.5703125" style="100" customWidth="1"/>
    <col min="3277" max="3277" width="0" style="100" hidden="1" customWidth="1"/>
    <col min="3278" max="3278" width="12" style="100" customWidth="1"/>
    <col min="3279" max="3279" width="16.28515625" style="100" customWidth="1"/>
    <col min="3280" max="3280" width="0" style="100" hidden="1" customWidth="1"/>
    <col min="3281" max="3281" width="11.42578125" style="100" customWidth="1"/>
    <col min="3282" max="3282" width="13.7109375" style="100" customWidth="1"/>
    <col min="3283" max="3283" width="11.7109375" style="100" customWidth="1"/>
    <col min="3284" max="3526" width="9.140625" style="100"/>
    <col min="3527" max="3527" width="8.42578125" style="100" customWidth="1"/>
    <col min="3528" max="3528" width="4.42578125" style="100" bestFit="1" customWidth="1"/>
    <col min="3529" max="3529" width="5.7109375" style="100" customWidth="1"/>
    <col min="3530" max="3530" width="11.42578125" style="100" customWidth="1"/>
    <col min="3531" max="3531" width="0" style="100" hidden="1" customWidth="1"/>
    <col min="3532" max="3532" width="16.5703125" style="100" customWidth="1"/>
    <col min="3533" max="3533" width="0" style="100" hidden="1" customWidth="1"/>
    <col min="3534" max="3534" width="12" style="100" customWidth="1"/>
    <col min="3535" max="3535" width="16.28515625" style="100" customWidth="1"/>
    <col min="3536" max="3536" width="0" style="100" hidden="1" customWidth="1"/>
    <col min="3537" max="3537" width="11.42578125" style="100" customWidth="1"/>
    <col min="3538" max="3538" width="13.7109375" style="100" customWidth="1"/>
    <col min="3539" max="3539" width="11.7109375" style="100" customWidth="1"/>
    <col min="3540" max="3782" width="9.140625" style="100"/>
    <col min="3783" max="3783" width="8.42578125" style="100" customWidth="1"/>
    <col min="3784" max="3784" width="4.42578125" style="100" bestFit="1" customWidth="1"/>
    <col min="3785" max="3785" width="5.7109375" style="100" customWidth="1"/>
    <col min="3786" max="3786" width="11.42578125" style="100" customWidth="1"/>
    <col min="3787" max="3787" width="0" style="100" hidden="1" customWidth="1"/>
    <col min="3788" max="3788" width="16.5703125" style="100" customWidth="1"/>
    <col min="3789" max="3789" width="0" style="100" hidden="1" customWidth="1"/>
    <col min="3790" max="3790" width="12" style="100" customWidth="1"/>
    <col min="3791" max="3791" width="16.28515625" style="100" customWidth="1"/>
    <col min="3792" max="3792" width="0" style="100" hidden="1" customWidth="1"/>
    <col min="3793" max="3793" width="11.42578125" style="100" customWidth="1"/>
    <col min="3794" max="3794" width="13.7109375" style="100" customWidth="1"/>
    <col min="3795" max="3795" width="11.7109375" style="100" customWidth="1"/>
    <col min="3796" max="4038" width="9.140625" style="100"/>
    <col min="4039" max="4039" width="8.42578125" style="100" customWidth="1"/>
    <col min="4040" max="4040" width="4.42578125" style="100" bestFit="1" customWidth="1"/>
    <col min="4041" max="4041" width="5.7109375" style="100" customWidth="1"/>
    <col min="4042" max="4042" width="11.42578125" style="100" customWidth="1"/>
    <col min="4043" max="4043" width="0" style="100" hidden="1" customWidth="1"/>
    <col min="4044" max="4044" width="16.5703125" style="100" customWidth="1"/>
    <col min="4045" max="4045" width="0" style="100" hidden="1" customWidth="1"/>
    <col min="4046" max="4046" width="12" style="100" customWidth="1"/>
    <col min="4047" max="4047" width="16.28515625" style="100" customWidth="1"/>
    <col min="4048" max="4048" width="0" style="100" hidden="1" customWidth="1"/>
    <col min="4049" max="4049" width="11.42578125" style="100" customWidth="1"/>
    <col min="4050" max="4050" width="13.7109375" style="100" customWidth="1"/>
    <col min="4051" max="4051" width="11.7109375" style="100" customWidth="1"/>
    <col min="4052" max="4294" width="9.140625" style="100"/>
    <col min="4295" max="4295" width="8.42578125" style="100" customWidth="1"/>
    <col min="4296" max="4296" width="4.42578125" style="100" bestFit="1" customWidth="1"/>
    <col min="4297" max="4297" width="5.7109375" style="100" customWidth="1"/>
    <col min="4298" max="4298" width="11.42578125" style="100" customWidth="1"/>
    <col min="4299" max="4299" width="0" style="100" hidden="1" customWidth="1"/>
    <col min="4300" max="4300" width="16.5703125" style="100" customWidth="1"/>
    <col min="4301" max="4301" width="0" style="100" hidden="1" customWidth="1"/>
    <col min="4302" max="4302" width="12" style="100" customWidth="1"/>
    <col min="4303" max="4303" width="16.28515625" style="100" customWidth="1"/>
    <col min="4304" max="4304" width="0" style="100" hidden="1" customWidth="1"/>
    <col min="4305" max="4305" width="11.42578125" style="100" customWidth="1"/>
    <col min="4306" max="4306" width="13.7109375" style="100" customWidth="1"/>
    <col min="4307" max="4307" width="11.7109375" style="100" customWidth="1"/>
    <col min="4308" max="4550" width="9.140625" style="100"/>
    <col min="4551" max="4551" width="8.42578125" style="100" customWidth="1"/>
    <col min="4552" max="4552" width="4.42578125" style="100" bestFit="1" customWidth="1"/>
    <col min="4553" max="4553" width="5.7109375" style="100" customWidth="1"/>
    <col min="4554" max="4554" width="11.42578125" style="100" customWidth="1"/>
    <col min="4555" max="4555" width="0" style="100" hidden="1" customWidth="1"/>
    <col min="4556" max="4556" width="16.5703125" style="100" customWidth="1"/>
    <col min="4557" max="4557" width="0" style="100" hidden="1" customWidth="1"/>
    <col min="4558" max="4558" width="12" style="100" customWidth="1"/>
    <col min="4559" max="4559" width="16.28515625" style="100" customWidth="1"/>
    <col min="4560" max="4560" width="0" style="100" hidden="1" customWidth="1"/>
    <col min="4561" max="4561" width="11.42578125" style="100" customWidth="1"/>
    <col min="4562" max="4562" width="13.7109375" style="100" customWidth="1"/>
    <col min="4563" max="4563" width="11.7109375" style="100" customWidth="1"/>
    <col min="4564" max="4806" width="9.140625" style="100"/>
    <col min="4807" max="4807" width="8.42578125" style="100" customWidth="1"/>
    <col min="4808" max="4808" width="4.42578125" style="100" bestFit="1" customWidth="1"/>
    <col min="4809" max="4809" width="5.7109375" style="100" customWidth="1"/>
    <col min="4810" max="4810" width="11.42578125" style="100" customWidth="1"/>
    <col min="4811" max="4811" width="0" style="100" hidden="1" customWidth="1"/>
    <col min="4812" max="4812" width="16.5703125" style="100" customWidth="1"/>
    <col min="4813" max="4813" width="0" style="100" hidden="1" customWidth="1"/>
    <col min="4814" max="4814" width="12" style="100" customWidth="1"/>
    <col min="4815" max="4815" width="16.28515625" style="100" customWidth="1"/>
    <col min="4816" max="4816" width="0" style="100" hidden="1" customWidth="1"/>
    <col min="4817" max="4817" width="11.42578125" style="100" customWidth="1"/>
    <col min="4818" max="4818" width="13.7109375" style="100" customWidth="1"/>
    <col min="4819" max="4819" width="11.7109375" style="100" customWidth="1"/>
    <col min="4820" max="5062" width="9.140625" style="100"/>
    <col min="5063" max="5063" width="8.42578125" style="100" customWidth="1"/>
    <col min="5064" max="5064" width="4.42578125" style="100" bestFit="1" customWidth="1"/>
    <col min="5065" max="5065" width="5.7109375" style="100" customWidth="1"/>
    <col min="5066" max="5066" width="11.42578125" style="100" customWidth="1"/>
    <col min="5067" max="5067" width="0" style="100" hidden="1" customWidth="1"/>
    <col min="5068" max="5068" width="16.5703125" style="100" customWidth="1"/>
    <col min="5069" max="5069" width="0" style="100" hidden="1" customWidth="1"/>
    <col min="5070" max="5070" width="12" style="100" customWidth="1"/>
    <col min="5071" max="5071" width="16.28515625" style="100" customWidth="1"/>
    <col min="5072" max="5072" width="0" style="100" hidden="1" customWidth="1"/>
    <col min="5073" max="5073" width="11.42578125" style="100" customWidth="1"/>
    <col min="5074" max="5074" width="13.7109375" style="100" customWidth="1"/>
    <col min="5075" max="5075" width="11.7109375" style="100" customWidth="1"/>
    <col min="5076" max="5318" width="9.140625" style="100"/>
    <col min="5319" max="5319" width="8.42578125" style="100" customWidth="1"/>
    <col min="5320" max="5320" width="4.42578125" style="100" bestFit="1" customWidth="1"/>
    <col min="5321" max="5321" width="5.7109375" style="100" customWidth="1"/>
    <col min="5322" max="5322" width="11.42578125" style="100" customWidth="1"/>
    <col min="5323" max="5323" width="0" style="100" hidden="1" customWidth="1"/>
    <col min="5324" max="5324" width="16.5703125" style="100" customWidth="1"/>
    <col min="5325" max="5325" width="0" style="100" hidden="1" customWidth="1"/>
    <col min="5326" max="5326" width="12" style="100" customWidth="1"/>
    <col min="5327" max="5327" width="16.28515625" style="100" customWidth="1"/>
    <col min="5328" max="5328" width="0" style="100" hidden="1" customWidth="1"/>
    <col min="5329" max="5329" width="11.42578125" style="100" customWidth="1"/>
    <col min="5330" max="5330" width="13.7109375" style="100" customWidth="1"/>
    <col min="5331" max="5331" width="11.7109375" style="100" customWidth="1"/>
    <col min="5332" max="5574" width="9.140625" style="100"/>
    <col min="5575" max="5575" width="8.42578125" style="100" customWidth="1"/>
    <col min="5576" max="5576" width="4.42578125" style="100" bestFit="1" customWidth="1"/>
    <col min="5577" max="5577" width="5.7109375" style="100" customWidth="1"/>
    <col min="5578" max="5578" width="11.42578125" style="100" customWidth="1"/>
    <col min="5579" max="5579" width="0" style="100" hidden="1" customWidth="1"/>
    <col min="5580" max="5580" width="16.5703125" style="100" customWidth="1"/>
    <col min="5581" max="5581" width="0" style="100" hidden="1" customWidth="1"/>
    <col min="5582" max="5582" width="12" style="100" customWidth="1"/>
    <col min="5583" max="5583" width="16.28515625" style="100" customWidth="1"/>
    <col min="5584" max="5584" width="0" style="100" hidden="1" customWidth="1"/>
    <col min="5585" max="5585" width="11.42578125" style="100" customWidth="1"/>
    <col min="5586" max="5586" width="13.7109375" style="100" customWidth="1"/>
    <col min="5587" max="5587" width="11.7109375" style="100" customWidth="1"/>
    <col min="5588" max="5830" width="9.140625" style="100"/>
    <col min="5831" max="5831" width="8.42578125" style="100" customWidth="1"/>
    <col min="5832" max="5832" width="4.42578125" style="100" bestFit="1" customWidth="1"/>
    <col min="5833" max="5833" width="5.7109375" style="100" customWidth="1"/>
    <col min="5834" max="5834" width="11.42578125" style="100" customWidth="1"/>
    <col min="5835" max="5835" width="0" style="100" hidden="1" customWidth="1"/>
    <col min="5836" max="5836" width="16.5703125" style="100" customWidth="1"/>
    <col min="5837" max="5837" width="0" style="100" hidden="1" customWidth="1"/>
    <col min="5838" max="5838" width="12" style="100" customWidth="1"/>
    <col min="5839" max="5839" width="16.28515625" style="100" customWidth="1"/>
    <col min="5840" max="5840" width="0" style="100" hidden="1" customWidth="1"/>
    <col min="5841" max="5841" width="11.42578125" style="100" customWidth="1"/>
    <col min="5842" max="5842" width="13.7109375" style="100" customWidth="1"/>
    <col min="5843" max="5843" width="11.7109375" style="100" customWidth="1"/>
    <col min="5844" max="6086" width="9.140625" style="100"/>
    <col min="6087" max="6087" width="8.42578125" style="100" customWidth="1"/>
    <col min="6088" max="6088" width="4.42578125" style="100" bestFit="1" customWidth="1"/>
    <col min="6089" max="6089" width="5.7109375" style="100" customWidth="1"/>
    <col min="6090" max="6090" width="11.42578125" style="100" customWidth="1"/>
    <col min="6091" max="6091" width="0" style="100" hidden="1" customWidth="1"/>
    <col min="6092" max="6092" width="16.5703125" style="100" customWidth="1"/>
    <col min="6093" max="6093" width="0" style="100" hidden="1" customWidth="1"/>
    <col min="6094" max="6094" width="12" style="100" customWidth="1"/>
    <col min="6095" max="6095" width="16.28515625" style="100" customWidth="1"/>
    <col min="6096" max="6096" width="0" style="100" hidden="1" customWidth="1"/>
    <col min="6097" max="6097" width="11.42578125" style="100" customWidth="1"/>
    <col min="6098" max="6098" width="13.7109375" style="100" customWidth="1"/>
    <col min="6099" max="6099" width="11.7109375" style="100" customWidth="1"/>
    <col min="6100" max="6342" width="9.140625" style="100"/>
    <col min="6343" max="6343" width="8.42578125" style="100" customWidth="1"/>
    <col min="6344" max="6344" width="4.42578125" style="100" bestFit="1" customWidth="1"/>
    <col min="6345" max="6345" width="5.7109375" style="100" customWidth="1"/>
    <col min="6346" max="6346" width="11.42578125" style="100" customWidth="1"/>
    <col min="6347" max="6347" width="0" style="100" hidden="1" customWidth="1"/>
    <col min="6348" max="6348" width="16.5703125" style="100" customWidth="1"/>
    <col min="6349" max="6349" width="0" style="100" hidden="1" customWidth="1"/>
    <col min="6350" max="6350" width="12" style="100" customWidth="1"/>
    <col min="6351" max="6351" width="16.28515625" style="100" customWidth="1"/>
    <col min="6352" max="6352" width="0" style="100" hidden="1" customWidth="1"/>
    <col min="6353" max="6353" width="11.42578125" style="100" customWidth="1"/>
    <col min="6354" max="6354" width="13.7109375" style="100" customWidth="1"/>
    <col min="6355" max="6355" width="11.7109375" style="100" customWidth="1"/>
    <col min="6356" max="6598" width="9.140625" style="100"/>
    <col min="6599" max="6599" width="8.42578125" style="100" customWidth="1"/>
    <col min="6600" max="6600" width="4.42578125" style="100" bestFit="1" customWidth="1"/>
    <col min="6601" max="6601" width="5.7109375" style="100" customWidth="1"/>
    <col min="6602" max="6602" width="11.42578125" style="100" customWidth="1"/>
    <col min="6603" max="6603" width="0" style="100" hidden="1" customWidth="1"/>
    <col min="6604" max="6604" width="16.5703125" style="100" customWidth="1"/>
    <col min="6605" max="6605" width="0" style="100" hidden="1" customWidth="1"/>
    <col min="6606" max="6606" width="12" style="100" customWidth="1"/>
    <col min="6607" max="6607" width="16.28515625" style="100" customWidth="1"/>
    <col min="6608" max="6608" width="0" style="100" hidden="1" customWidth="1"/>
    <col min="6609" max="6609" width="11.42578125" style="100" customWidth="1"/>
    <col min="6610" max="6610" width="13.7109375" style="100" customWidth="1"/>
    <col min="6611" max="6611" width="11.7109375" style="100" customWidth="1"/>
    <col min="6612" max="6854" width="9.140625" style="100"/>
    <col min="6855" max="6855" width="8.42578125" style="100" customWidth="1"/>
    <col min="6856" max="6856" width="4.42578125" style="100" bestFit="1" customWidth="1"/>
    <col min="6857" max="6857" width="5.7109375" style="100" customWidth="1"/>
    <col min="6858" max="6858" width="11.42578125" style="100" customWidth="1"/>
    <col min="6859" max="6859" width="0" style="100" hidden="1" customWidth="1"/>
    <col min="6860" max="6860" width="16.5703125" style="100" customWidth="1"/>
    <col min="6861" max="6861" width="0" style="100" hidden="1" customWidth="1"/>
    <col min="6862" max="6862" width="12" style="100" customWidth="1"/>
    <col min="6863" max="6863" width="16.28515625" style="100" customWidth="1"/>
    <col min="6864" max="6864" width="0" style="100" hidden="1" customWidth="1"/>
    <col min="6865" max="6865" width="11.42578125" style="100" customWidth="1"/>
    <col min="6866" max="6866" width="13.7109375" style="100" customWidth="1"/>
    <col min="6867" max="6867" width="11.7109375" style="100" customWidth="1"/>
    <col min="6868" max="7110" width="9.140625" style="100"/>
    <col min="7111" max="7111" width="8.42578125" style="100" customWidth="1"/>
    <col min="7112" max="7112" width="4.42578125" style="100" bestFit="1" customWidth="1"/>
    <col min="7113" max="7113" width="5.7109375" style="100" customWidth="1"/>
    <col min="7114" max="7114" width="11.42578125" style="100" customWidth="1"/>
    <col min="7115" max="7115" width="0" style="100" hidden="1" customWidth="1"/>
    <col min="7116" max="7116" width="16.5703125" style="100" customWidth="1"/>
    <col min="7117" max="7117" width="0" style="100" hidden="1" customWidth="1"/>
    <col min="7118" max="7118" width="12" style="100" customWidth="1"/>
    <col min="7119" max="7119" width="16.28515625" style="100" customWidth="1"/>
    <col min="7120" max="7120" width="0" style="100" hidden="1" customWidth="1"/>
    <col min="7121" max="7121" width="11.42578125" style="100" customWidth="1"/>
    <col min="7122" max="7122" width="13.7109375" style="100" customWidth="1"/>
    <col min="7123" max="7123" width="11.7109375" style="100" customWidth="1"/>
    <col min="7124" max="7366" width="9.140625" style="100"/>
    <col min="7367" max="7367" width="8.42578125" style="100" customWidth="1"/>
    <col min="7368" max="7368" width="4.42578125" style="100" bestFit="1" customWidth="1"/>
    <col min="7369" max="7369" width="5.7109375" style="100" customWidth="1"/>
    <col min="7370" max="7370" width="11.42578125" style="100" customWidth="1"/>
    <col min="7371" max="7371" width="0" style="100" hidden="1" customWidth="1"/>
    <col min="7372" max="7372" width="16.5703125" style="100" customWidth="1"/>
    <col min="7373" max="7373" width="0" style="100" hidden="1" customWidth="1"/>
    <col min="7374" max="7374" width="12" style="100" customWidth="1"/>
    <col min="7375" max="7375" width="16.28515625" style="100" customWidth="1"/>
    <col min="7376" max="7376" width="0" style="100" hidden="1" customWidth="1"/>
    <col min="7377" max="7377" width="11.42578125" style="100" customWidth="1"/>
    <col min="7378" max="7378" width="13.7109375" style="100" customWidth="1"/>
    <col min="7379" max="7379" width="11.7109375" style="100" customWidth="1"/>
    <col min="7380" max="7622" width="9.140625" style="100"/>
    <col min="7623" max="7623" width="8.42578125" style="100" customWidth="1"/>
    <col min="7624" max="7624" width="4.42578125" style="100" bestFit="1" customWidth="1"/>
    <col min="7625" max="7625" width="5.7109375" style="100" customWidth="1"/>
    <col min="7626" max="7626" width="11.42578125" style="100" customWidth="1"/>
    <col min="7627" max="7627" width="0" style="100" hidden="1" customWidth="1"/>
    <col min="7628" max="7628" width="16.5703125" style="100" customWidth="1"/>
    <col min="7629" max="7629" width="0" style="100" hidden="1" customWidth="1"/>
    <col min="7630" max="7630" width="12" style="100" customWidth="1"/>
    <col min="7631" max="7631" width="16.28515625" style="100" customWidth="1"/>
    <col min="7632" max="7632" width="0" style="100" hidden="1" customWidth="1"/>
    <col min="7633" max="7633" width="11.42578125" style="100" customWidth="1"/>
    <col min="7634" max="7634" width="13.7109375" style="100" customWidth="1"/>
    <col min="7635" max="7635" width="11.7109375" style="100" customWidth="1"/>
    <col min="7636" max="7878" width="9.140625" style="100"/>
    <col min="7879" max="7879" width="8.42578125" style="100" customWidth="1"/>
    <col min="7880" max="7880" width="4.42578125" style="100" bestFit="1" customWidth="1"/>
    <col min="7881" max="7881" width="5.7109375" style="100" customWidth="1"/>
    <col min="7882" max="7882" width="11.42578125" style="100" customWidth="1"/>
    <col min="7883" max="7883" width="0" style="100" hidden="1" customWidth="1"/>
    <col min="7884" max="7884" width="16.5703125" style="100" customWidth="1"/>
    <col min="7885" max="7885" width="0" style="100" hidden="1" customWidth="1"/>
    <col min="7886" max="7886" width="12" style="100" customWidth="1"/>
    <col min="7887" max="7887" width="16.28515625" style="100" customWidth="1"/>
    <col min="7888" max="7888" width="0" style="100" hidden="1" customWidth="1"/>
    <col min="7889" max="7889" width="11.42578125" style="100" customWidth="1"/>
    <col min="7890" max="7890" width="13.7109375" style="100" customWidth="1"/>
    <col min="7891" max="7891" width="11.7109375" style="100" customWidth="1"/>
    <col min="7892" max="8134" width="9.140625" style="100"/>
    <col min="8135" max="8135" width="8.42578125" style="100" customWidth="1"/>
    <col min="8136" max="8136" width="4.42578125" style="100" bestFit="1" customWidth="1"/>
    <col min="8137" max="8137" width="5.7109375" style="100" customWidth="1"/>
    <col min="8138" max="8138" width="11.42578125" style="100" customWidth="1"/>
    <col min="8139" max="8139" width="0" style="100" hidden="1" customWidth="1"/>
    <col min="8140" max="8140" width="16.5703125" style="100" customWidth="1"/>
    <col min="8141" max="8141" width="0" style="100" hidden="1" customWidth="1"/>
    <col min="8142" max="8142" width="12" style="100" customWidth="1"/>
    <col min="8143" max="8143" width="16.28515625" style="100" customWidth="1"/>
    <col min="8144" max="8144" width="0" style="100" hidden="1" customWidth="1"/>
    <col min="8145" max="8145" width="11.42578125" style="100" customWidth="1"/>
    <col min="8146" max="8146" width="13.7109375" style="100" customWidth="1"/>
    <col min="8147" max="8147" width="11.7109375" style="100" customWidth="1"/>
    <col min="8148" max="8390" width="9.140625" style="100"/>
    <col min="8391" max="8391" width="8.42578125" style="100" customWidth="1"/>
    <col min="8392" max="8392" width="4.42578125" style="100" bestFit="1" customWidth="1"/>
    <col min="8393" max="8393" width="5.7109375" style="100" customWidth="1"/>
    <col min="8394" max="8394" width="11.42578125" style="100" customWidth="1"/>
    <col min="8395" max="8395" width="0" style="100" hidden="1" customWidth="1"/>
    <col min="8396" max="8396" width="16.5703125" style="100" customWidth="1"/>
    <col min="8397" max="8397" width="0" style="100" hidden="1" customWidth="1"/>
    <col min="8398" max="8398" width="12" style="100" customWidth="1"/>
    <col min="8399" max="8399" width="16.28515625" style="100" customWidth="1"/>
    <col min="8400" max="8400" width="0" style="100" hidden="1" customWidth="1"/>
    <col min="8401" max="8401" width="11.42578125" style="100" customWidth="1"/>
    <col min="8402" max="8402" width="13.7109375" style="100" customWidth="1"/>
    <col min="8403" max="8403" width="11.7109375" style="100" customWidth="1"/>
    <col min="8404" max="8646" width="9.140625" style="100"/>
    <col min="8647" max="8647" width="8.42578125" style="100" customWidth="1"/>
    <col min="8648" max="8648" width="4.42578125" style="100" bestFit="1" customWidth="1"/>
    <col min="8649" max="8649" width="5.7109375" style="100" customWidth="1"/>
    <col min="8650" max="8650" width="11.42578125" style="100" customWidth="1"/>
    <col min="8651" max="8651" width="0" style="100" hidden="1" customWidth="1"/>
    <col min="8652" max="8652" width="16.5703125" style="100" customWidth="1"/>
    <col min="8653" max="8653" width="0" style="100" hidden="1" customWidth="1"/>
    <col min="8654" max="8654" width="12" style="100" customWidth="1"/>
    <col min="8655" max="8655" width="16.28515625" style="100" customWidth="1"/>
    <col min="8656" max="8656" width="0" style="100" hidden="1" customWidth="1"/>
    <col min="8657" max="8657" width="11.42578125" style="100" customWidth="1"/>
    <col min="8658" max="8658" width="13.7109375" style="100" customWidth="1"/>
    <col min="8659" max="8659" width="11.7109375" style="100" customWidth="1"/>
    <col min="8660" max="8902" width="9.140625" style="100"/>
    <col min="8903" max="8903" width="8.42578125" style="100" customWidth="1"/>
    <col min="8904" max="8904" width="4.42578125" style="100" bestFit="1" customWidth="1"/>
    <col min="8905" max="8905" width="5.7109375" style="100" customWidth="1"/>
    <col min="8906" max="8906" width="11.42578125" style="100" customWidth="1"/>
    <col min="8907" max="8907" width="0" style="100" hidden="1" customWidth="1"/>
    <col min="8908" max="8908" width="16.5703125" style="100" customWidth="1"/>
    <col min="8909" max="8909" width="0" style="100" hidden="1" customWidth="1"/>
    <col min="8910" max="8910" width="12" style="100" customWidth="1"/>
    <col min="8911" max="8911" width="16.28515625" style="100" customWidth="1"/>
    <col min="8912" max="8912" width="0" style="100" hidden="1" customWidth="1"/>
    <col min="8913" max="8913" width="11.42578125" style="100" customWidth="1"/>
    <col min="8914" max="8914" width="13.7109375" style="100" customWidth="1"/>
    <col min="8915" max="8915" width="11.7109375" style="100" customWidth="1"/>
    <col min="8916" max="9158" width="9.140625" style="100"/>
    <col min="9159" max="9159" width="8.42578125" style="100" customWidth="1"/>
    <col min="9160" max="9160" width="4.42578125" style="100" bestFit="1" customWidth="1"/>
    <col min="9161" max="9161" width="5.7109375" style="100" customWidth="1"/>
    <col min="9162" max="9162" width="11.42578125" style="100" customWidth="1"/>
    <col min="9163" max="9163" width="0" style="100" hidden="1" customWidth="1"/>
    <col min="9164" max="9164" width="16.5703125" style="100" customWidth="1"/>
    <col min="9165" max="9165" width="0" style="100" hidden="1" customWidth="1"/>
    <col min="9166" max="9166" width="12" style="100" customWidth="1"/>
    <col min="9167" max="9167" width="16.28515625" style="100" customWidth="1"/>
    <col min="9168" max="9168" width="0" style="100" hidden="1" customWidth="1"/>
    <col min="9169" max="9169" width="11.42578125" style="100" customWidth="1"/>
    <col min="9170" max="9170" width="13.7109375" style="100" customWidth="1"/>
    <col min="9171" max="9171" width="11.7109375" style="100" customWidth="1"/>
    <col min="9172" max="9414" width="9.140625" style="100"/>
    <col min="9415" max="9415" width="8.42578125" style="100" customWidth="1"/>
    <col min="9416" max="9416" width="4.42578125" style="100" bestFit="1" customWidth="1"/>
    <col min="9417" max="9417" width="5.7109375" style="100" customWidth="1"/>
    <col min="9418" max="9418" width="11.42578125" style="100" customWidth="1"/>
    <col min="9419" max="9419" width="0" style="100" hidden="1" customWidth="1"/>
    <col min="9420" max="9420" width="16.5703125" style="100" customWidth="1"/>
    <col min="9421" max="9421" width="0" style="100" hidden="1" customWidth="1"/>
    <col min="9422" max="9422" width="12" style="100" customWidth="1"/>
    <col min="9423" max="9423" width="16.28515625" style="100" customWidth="1"/>
    <col min="9424" max="9424" width="0" style="100" hidden="1" customWidth="1"/>
    <col min="9425" max="9425" width="11.42578125" style="100" customWidth="1"/>
    <col min="9426" max="9426" width="13.7109375" style="100" customWidth="1"/>
    <col min="9427" max="9427" width="11.7109375" style="100" customWidth="1"/>
    <col min="9428" max="9670" width="9.140625" style="100"/>
    <col min="9671" max="9671" width="8.42578125" style="100" customWidth="1"/>
    <col min="9672" max="9672" width="4.42578125" style="100" bestFit="1" customWidth="1"/>
    <col min="9673" max="9673" width="5.7109375" style="100" customWidth="1"/>
    <col min="9674" max="9674" width="11.42578125" style="100" customWidth="1"/>
    <col min="9675" max="9675" width="0" style="100" hidden="1" customWidth="1"/>
    <col min="9676" max="9676" width="16.5703125" style="100" customWidth="1"/>
    <col min="9677" max="9677" width="0" style="100" hidden="1" customWidth="1"/>
    <col min="9678" max="9678" width="12" style="100" customWidth="1"/>
    <col min="9679" max="9679" width="16.28515625" style="100" customWidth="1"/>
    <col min="9680" max="9680" width="0" style="100" hidden="1" customWidth="1"/>
    <col min="9681" max="9681" width="11.42578125" style="100" customWidth="1"/>
    <col min="9682" max="9682" width="13.7109375" style="100" customWidth="1"/>
    <col min="9683" max="9683" width="11.7109375" style="100" customWidth="1"/>
    <col min="9684" max="9926" width="9.140625" style="100"/>
    <col min="9927" max="9927" width="8.42578125" style="100" customWidth="1"/>
    <col min="9928" max="9928" width="4.42578125" style="100" bestFit="1" customWidth="1"/>
    <col min="9929" max="9929" width="5.7109375" style="100" customWidth="1"/>
    <col min="9930" max="9930" width="11.42578125" style="100" customWidth="1"/>
    <col min="9931" max="9931" width="0" style="100" hidden="1" customWidth="1"/>
    <col min="9932" max="9932" width="16.5703125" style="100" customWidth="1"/>
    <col min="9933" max="9933" width="0" style="100" hidden="1" customWidth="1"/>
    <col min="9934" max="9934" width="12" style="100" customWidth="1"/>
    <col min="9935" max="9935" width="16.28515625" style="100" customWidth="1"/>
    <col min="9936" max="9936" width="0" style="100" hidden="1" customWidth="1"/>
    <col min="9937" max="9937" width="11.42578125" style="100" customWidth="1"/>
    <col min="9938" max="9938" width="13.7109375" style="100" customWidth="1"/>
    <col min="9939" max="9939" width="11.7109375" style="100" customWidth="1"/>
    <col min="9940" max="10182" width="9.140625" style="100"/>
    <col min="10183" max="10183" width="8.42578125" style="100" customWidth="1"/>
    <col min="10184" max="10184" width="4.42578125" style="100" bestFit="1" customWidth="1"/>
    <col min="10185" max="10185" width="5.7109375" style="100" customWidth="1"/>
    <col min="10186" max="10186" width="11.42578125" style="100" customWidth="1"/>
    <col min="10187" max="10187" width="0" style="100" hidden="1" customWidth="1"/>
    <col min="10188" max="10188" width="16.5703125" style="100" customWidth="1"/>
    <col min="10189" max="10189" width="0" style="100" hidden="1" customWidth="1"/>
    <col min="10190" max="10190" width="12" style="100" customWidth="1"/>
    <col min="10191" max="10191" width="16.28515625" style="100" customWidth="1"/>
    <col min="10192" max="10192" width="0" style="100" hidden="1" customWidth="1"/>
    <col min="10193" max="10193" width="11.42578125" style="100" customWidth="1"/>
    <col min="10194" max="10194" width="13.7109375" style="100" customWidth="1"/>
    <col min="10195" max="10195" width="11.7109375" style="100" customWidth="1"/>
    <col min="10196" max="10438" width="9.140625" style="100"/>
    <col min="10439" max="10439" width="8.42578125" style="100" customWidth="1"/>
    <col min="10440" max="10440" width="4.42578125" style="100" bestFit="1" customWidth="1"/>
    <col min="10441" max="10441" width="5.7109375" style="100" customWidth="1"/>
    <col min="10442" max="10442" width="11.42578125" style="100" customWidth="1"/>
    <col min="10443" max="10443" width="0" style="100" hidden="1" customWidth="1"/>
    <col min="10444" max="10444" width="16.5703125" style="100" customWidth="1"/>
    <col min="10445" max="10445" width="0" style="100" hidden="1" customWidth="1"/>
    <col min="10446" max="10446" width="12" style="100" customWidth="1"/>
    <col min="10447" max="10447" width="16.28515625" style="100" customWidth="1"/>
    <col min="10448" max="10448" width="0" style="100" hidden="1" customWidth="1"/>
    <col min="10449" max="10449" width="11.42578125" style="100" customWidth="1"/>
    <col min="10450" max="10450" width="13.7109375" style="100" customWidth="1"/>
    <col min="10451" max="10451" width="11.7109375" style="100" customWidth="1"/>
    <col min="10452" max="10694" width="9.140625" style="100"/>
    <col min="10695" max="10695" width="8.42578125" style="100" customWidth="1"/>
    <col min="10696" max="10696" width="4.42578125" style="100" bestFit="1" customWidth="1"/>
    <col min="10697" max="10697" width="5.7109375" style="100" customWidth="1"/>
    <col min="10698" max="10698" width="11.42578125" style="100" customWidth="1"/>
    <col min="10699" max="10699" width="0" style="100" hidden="1" customWidth="1"/>
    <col min="10700" max="10700" width="16.5703125" style="100" customWidth="1"/>
    <col min="10701" max="10701" width="0" style="100" hidden="1" customWidth="1"/>
    <col min="10702" max="10702" width="12" style="100" customWidth="1"/>
    <col min="10703" max="10703" width="16.28515625" style="100" customWidth="1"/>
    <col min="10704" max="10704" width="0" style="100" hidden="1" customWidth="1"/>
    <col min="10705" max="10705" width="11.42578125" style="100" customWidth="1"/>
    <col min="10706" max="10706" width="13.7109375" style="100" customWidth="1"/>
    <col min="10707" max="10707" width="11.7109375" style="100" customWidth="1"/>
    <col min="10708" max="10950" width="9.140625" style="100"/>
    <col min="10951" max="10951" width="8.42578125" style="100" customWidth="1"/>
    <col min="10952" max="10952" width="4.42578125" style="100" bestFit="1" customWidth="1"/>
    <col min="10953" max="10953" width="5.7109375" style="100" customWidth="1"/>
    <col min="10954" max="10954" width="11.42578125" style="100" customWidth="1"/>
    <col min="10955" max="10955" width="0" style="100" hidden="1" customWidth="1"/>
    <col min="10956" max="10956" width="16.5703125" style="100" customWidth="1"/>
    <col min="10957" max="10957" width="0" style="100" hidden="1" customWidth="1"/>
    <col min="10958" max="10958" width="12" style="100" customWidth="1"/>
    <col min="10959" max="10959" width="16.28515625" style="100" customWidth="1"/>
    <col min="10960" max="10960" width="0" style="100" hidden="1" customWidth="1"/>
    <col min="10961" max="10961" width="11.42578125" style="100" customWidth="1"/>
    <col min="10962" max="10962" width="13.7109375" style="100" customWidth="1"/>
    <col min="10963" max="10963" width="11.7109375" style="100" customWidth="1"/>
    <col min="10964" max="11206" width="9.140625" style="100"/>
    <col min="11207" max="11207" width="8.42578125" style="100" customWidth="1"/>
    <col min="11208" max="11208" width="4.42578125" style="100" bestFit="1" customWidth="1"/>
    <col min="11209" max="11209" width="5.7109375" style="100" customWidth="1"/>
    <col min="11210" max="11210" width="11.42578125" style="100" customWidth="1"/>
    <col min="11211" max="11211" width="0" style="100" hidden="1" customWidth="1"/>
    <col min="11212" max="11212" width="16.5703125" style="100" customWidth="1"/>
    <col min="11213" max="11213" width="0" style="100" hidden="1" customWidth="1"/>
    <col min="11214" max="11214" width="12" style="100" customWidth="1"/>
    <col min="11215" max="11215" width="16.28515625" style="100" customWidth="1"/>
    <col min="11216" max="11216" width="0" style="100" hidden="1" customWidth="1"/>
    <col min="11217" max="11217" width="11.42578125" style="100" customWidth="1"/>
    <col min="11218" max="11218" width="13.7109375" style="100" customWidth="1"/>
    <col min="11219" max="11219" width="11.7109375" style="100" customWidth="1"/>
    <col min="11220" max="11462" width="9.140625" style="100"/>
    <col min="11463" max="11463" width="8.42578125" style="100" customWidth="1"/>
    <col min="11464" max="11464" width="4.42578125" style="100" bestFit="1" customWidth="1"/>
    <col min="11465" max="11465" width="5.7109375" style="100" customWidth="1"/>
    <col min="11466" max="11466" width="11.42578125" style="100" customWidth="1"/>
    <col min="11467" max="11467" width="0" style="100" hidden="1" customWidth="1"/>
    <col min="11468" max="11468" width="16.5703125" style="100" customWidth="1"/>
    <col min="11469" max="11469" width="0" style="100" hidden="1" customWidth="1"/>
    <col min="11470" max="11470" width="12" style="100" customWidth="1"/>
    <col min="11471" max="11471" width="16.28515625" style="100" customWidth="1"/>
    <col min="11472" max="11472" width="0" style="100" hidden="1" customWidth="1"/>
    <col min="11473" max="11473" width="11.42578125" style="100" customWidth="1"/>
    <col min="11474" max="11474" width="13.7109375" style="100" customWidth="1"/>
    <col min="11475" max="11475" width="11.7109375" style="100" customWidth="1"/>
    <col min="11476" max="11718" width="9.140625" style="100"/>
    <col min="11719" max="11719" width="8.42578125" style="100" customWidth="1"/>
    <col min="11720" max="11720" width="4.42578125" style="100" bestFit="1" customWidth="1"/>
    <col min="11721" max="11721" width="5.7109375" style="100" customWidth="1"/>
    <col min="11722" max="11722" width="11.42578125" style="100" customWidth="1"/>
    <col min="11723" max="11723" width="0" style="100" hidden="1" customWidth="1"/>
    <col min="11724" max="11724" width="16.5703125" style="100" customWidth="1"/>
    <col min="11725" max="11725" width="0" style="100" hidden="1" customWidth="1"/>
    <col min="11726" max="11726" width="12" style="100" customWidth="1"/>
    <col min="11727" max="11727" width="16.28515625" style="100" customWidth="1"/>
    <col min="11728" max="11728" width="0" style="100" hidden="1" customWidth="1"/>
    <col min="11729" max="11729" width="11.42578125" style="100" customWidth="1"/>
    <col min="11730" max="11730" width="13.7109375" style="100" customWidth="1"/>
    <col min="11731" max="11731" width="11.7109375" style="100" customWidth="1"/>
    <col min="11732" max="11974" width="9.140625" style="100"/>
    <col min="11975" max="11975" width="8.42578125" style="100" customWidth="1"/>
    <col min="11976" max="11976" width="4.42578125" style="100" bestFit="1" customWidth="1"/>
    <col min="11977" max="11977" width="5.7109375" style="100" customWidth="1"/>
    <col min="11978" max="11978" width="11.42578125" style="100" customWidth="1"/>
    <col min="11979" max="11979" width="0" style="100" hidden="1" customWidth="1"/>
    <col min="11980" max="11980" width="16.5703125" style="100" customWidth="1"/>
    <col min="11981" max="11981" width="0" style="100" hidden="1" customWidth="1"/>
    <col min="11982" max="11982" width="12" style="100" customWidth="1"/>
    <col min="11983" max="11983" width="16.28515625" style="100" customWidth="1"/>
    <col min="11984" max="11984" width="0" style="100" hidden="1" customWidth="1"/>
    <col min="11985" max="11985" width="11.42578125" style="100" customWidth="1"/>
    <col min="11986" max="11986" width="13.7109375" style="100" customWidth="1"/>
    <col min="11987" max="11987" width="11.7109375" style="100" customWidth="1"/>
    <col min="11988" max="12230" width="9.140625" style="100"/>
    <col min="12231" max="12231" width="8.42578125" style="100" customWidth="1"/>
    <col min="12232" max="12232" width="4.42578125" style="100" bestFit="1" customWidth="1"/>
    <col min="12233" max="12233" width="5.7109375" style="100" customWidth="1"/>
    <col min="12234" max="12234" width="11.42578125" style="100" customWidth="1"/>
    <col min="12235" max="12235" width="0" style="100" hidden="1" customWidth="1"/>
    <col min="12236" max="12236" width="16.5703125" style="100" customWidth="1"/>
    <col min="12237" max="12237" width="0" style="100" hidden="1" customWidth="1"/>
    <col min="12238" max="12238" width="12" style="100" customWidth="1"/>
    <col min="12239" max="12239" width="16.28515625" style="100" customWidth="1"/>
    <col min="12240" max="12240" width="0" style="100" hidden="1" customWidth="1"/>
    <col min="12241" max="12241" width="11.42578125" style="100" customWidth="1"/>
    <col min="12242" max="12242" width="13.7109375" style="100" customWidth="1"/>
    <col min="12243" max="12243" width="11.7109375" style="100" customWidth="1"/>
    <col min="12244" max="12486" width="9.140625" style="100"/>
    <col min="12487" max="12487" width="8.42578125" style="100" customWidth="1"/>
    <col min="12488" max="12488" width="4.42578125" style="100" bestFit="1" customWidth="1"/>
    <col min="12489" max="12489" width="5.7109375" style="100" customWidth="1"/>
    <col min="12490" max="12490" width="11.42578125" style="100" customWidth="1"/>
    <col min="12491" max="12491" width="0" style="100" hidden="1" customWidth="1"/>
    <col min="12492" max="12492" width="16.5703125" style="100" customWidth="1"/>
    <col min="12493" max="12493" width="0" style="100" hidden="1" customWidth="1"/>
    <col min="12494" max="12494" width="12" style="100" customWidth="1"/>
    <col min="12495" max="12495" width="16.28515625" style="100" customWidth="1"/>
    <col min="12496" max="12496" width="0" style="100" hidden="1" customWidth="1"/>
    <col min="12497" max="12497" width="11.42578125" style="100" customWidth="1"/>
    <col min="12498" max="12498" width="13.7109375" style="100" customWidth="1"/>
    <col min="12499" max="12499" width="11.7109375" style="100" customWidth="1"/>
    <col min="12500" max="12742" width="9.140625" style="100"/>
    <col min="12743" max="12743" width="8.42578125" style="100" customWidth="1"/>
    <col min="12744" max="12744" width="4.42578125" style="100" bestFit="1" customWidth="1"/>
    <col min="12745" max="12745" width="5.7109375" style="100" customWidth="1"/>
    <col min="12746" max="12746" width="11.42578125" style="100" customWidth="1"/>
    <col min="12747" max="12747" width="0" style="100" hidden="1" customWidth="1"/>
    <col min="12748" max="12748" width="16.5703125" style="100" customWidth="1"/>
    <col min="12749" max="12749" width="0" style="100" hidden="1" customWidth="1"/>
    <col min="12750" max="12750" width="12" style="100" customWidth="1"/>
    <col min="12751" max="12751" width="16.28515625" style="100" customWidth="1"/>
    <col min="12752" max="12752" width="0" style="100" hidden="1" customWidth="1"/>
    <col min="12753" max="12753" width="11.42578125" style="100" customWidth="1"/>
    <col min="12754" max="12754" width="13.7109375" style="100" customWidth="1"/>
    <col min="12755" max="12755" width="11.7109375" style="100" customWidth="1"/>
    <col min="12756" max="12998" width="9.140625" style="100"/>
    <col min="12999" max="12999" width="8.42578125" style="100" customWidth="1"/>
    <col min="13000" max="13000" width="4.42578125" style="100" bestFit="1" customWidth="1"/>
    <col min="13001" max="13001" width="5.7109375" style="100" customWidth="1"/>
    <col min="13002" max="13002" width="11.42578125" style="100" customWidth="1"/>
    <col min="13003" max="13003" width="0" style="100" hidden="1" customWidth="1"/>
    <col min="13004" max="13004" width="16.5703125" style="100" customWidth="1"/>
    <col min="13005" max="13005" width="0" style="100" hidden="1" customWidth="1"/>
    <col min="13006" max="13006" width="12" style="100" customWidth="1"/>
    <col min="13007" max="13007" width="16.28515625" style="100" customWidth="1"/>
    <col min="13008" max="13008" width="0" style="100" hidden="1" customWidth="1"/>
    <col min="13009" max="13009" width="11.42578125" style="100" customWidth="1"/>
    <col min="13010" max="13010" width="13.7109375" style="100" customWidth="1"/>
    <col min="13011" max="13011" width="11.7109375" style="100" customWidth="1"/>
    <col min="13012" max="13254" width="9.140625" style="100"/>
    <col min="13255" max="13255" width="8.42578125" style="100" customWidth="1"/>
    <col min="13256" max="13256" width="4.42578125" style="100" bestFit="1" customWidth="1"/>
    <col min="13257" max="13257" width="5.7109375" style="100" customWidth="1"/>
    <col min="13258" max="13258" width="11.42578125" style="100" customWidth="1"/>
    <col min="13259" max="13259" width="0" style="100" hidden="1" customWidth="1"/>
    <col min="13260" max="13260" width="16.5703125" style="100" customWidth="1"/>
    <col min="13261" max="13261" width="0" style="100" hidden="1" customWidth="1"/>
    <col min="13262" max="13262" width="12" style="100" customWidth="1"/>
    <col min="13263" max="13263" width="16.28515625" style="100" customWidth="1"/>
    <col min="13264" max="13264" width="0" style="100" hidden="1" customWidth="1"/>
    <col min="13265" max="13265" width="11.42578125" style="100" customWidth="1"/>
    <col min="13266" max="13266" width="13.7109375" style="100" customWidth="1"/>
    <col min="13267" max="13267" width="11.7109375" style="100" customWidth="1"/>
    <col min="13268" max="13510" width="9.140625" style="100"/>
    <col min="13511" max="13511" width="8.42578125" style="100" customWidth="1"/>
    <col min="13512" max="13512" width="4.42578125" style="100" bestFit="1" customWidth="1"/>
    <col min="13513" max="13513" width="5.7109375" style="100" customWidth="1"/>
    <col min="13514" max="13514" width="11.42578125" style="100" customWidth="1"/>
    <col min="13515" max="13515" width="0" style="100" hidden="1" customWidth="1"/>
    <col min="13516" max="13516" width="16.5703125" style="100" customWidth="1"/>
    <col min="13517" max="13517" width="0" style="100" hidden="1" customWidth="1"/>
    <col min="13518" max="13518" width="12" style="100" customWidth="1"/>
    <col min="13519" max="13519" width="16.28515625" style="100" customWidth="1"/>
    <col min="13520" max="13520" width="0" style="100" hidden="1" customWidth="1"/>
    <col min="13521" max="13521" width="11.42578125" style="100" customWidth="1"/>
    <col min="13522" max="13522" width="13.7109375" style="100" customWidth="1"/>
    <col min="13523" max="13523" width="11.7109375" style="100" customWidth="1"/>
    <col min="13524" max="13766" width="9.140625" style="100"/>
    <col min="13767" max="13767" width="8.42578125" style="100" customWidth="1"/>
    <col min="13768" max="13768" width="4.42578125" style="100" bestFit="1" customWidth="1"/>
    <col min="13769" max="13769" width="5.7109375" style="100" customWidth="1"/>
    <col min="13770" max="13770" width="11.42578125" style="100" customWidth="1"/>
    <col min="13771" max="13771" width="0" style="100" hidden="1" customWidth="1"/>
    <col min="13772" max="13772" width="16.5703125" style="100" customWidth="1"/>
    <col min="13773" max="13773" width="0" style="100" hidden="1" customWidth="1"/>
    <col min="13774" max="13774" width="12" style="100" customWidth="1"/>
    <col min="13775" max="13775" width="16.28515625" style="100" customWidth="1"/>
    <col min="13776" max="13776" width="0" style="100" hidden="1" customWidth="1"/>
    <col min="13777" max="13777" width="11.42578125" style="100" customWidth="1"/>
    <col min="13778" max="13778" width="13.7109375" style="100" customWidth="1"/>
    <col min="13779" max="13779" width="11.7109375" style="100" customWidth="1"/>
    <col min="13780" max="14022" width="9.140625" style="100"/>
    <col min="14023" max="14023" width="8.42578125" style="100" customWidth="1"/>
    <col min="14024" max="14024" width="4.42578125" style="100" bestFit="1" customWidth="1"/>
    <col min="14025" max="14025" width="5.7109375" style="100" customWidth="1"/>
    <col min="14026" max="14026" width="11.42578125" style="100" customWidth="1"/>
    <col min="14027" max="14027" width="0" style="100" hidden="1" customWidth="1"/>
    <col min="14028" max="14028" width="16.5703125" style="100" customWidth="1"/>
    <col min="14029" max="14029" width="0" style="100" hidden="1" customWidth="1"/>
    <col min="14030" max="14030" width="12" style="100" customWidth="1"/>
    <col min="14031" max="14031" width="16.28515625" style="100" customWidth="1"/>
    <col min="14032" max="14032" width="0" style="100" hidden="1" customWidth="1"/>
    <col min="14033" max="14033" width="11.42578125" style="100" customWidth="1"/>
    <col min="14034" max="14034" width="13.7109375" style="100" customWidth="1"/>
    <col min="14035" max="14035" width="11.7109375" style="100" customWidth="1"/>
    <col min="14036" max="14278" width="9.140625" style="100"/>
    <col min="14279" max="14279" width="8.42578125" style="100" customWidth="1"/>
    <col min="14280" max="14280" width="4.42578125" style="100" bestFit="1" customWidth="1"/>
    <col min="14281" max="14281" width="5.7109375" style="100" customWidth="1"/>
    <col min="14282" max="14282" width="11.42578125" style="100" customWidth="1"/>
    <col min="14283" max="14283" width="0" style="100" hidden="1" customWidth="1"/>
    <col min="14284" max="14284" width="16.5703125" style="100" customWidth="1"/>
    <col min="14285" max="14285" width="0" style="100" hidden="1" customWidth="1"/>
    <col min="14286" max="14286" width="12" style="100" customWidth="1"/>
    <col min="14287" max="14287" width="16.28515625" style="100" customWidth="1"/>
    <col min="14288" max="14288" width="0" style="100" hidden="1" customWidth="1"/>
    <col min="14289" max="14289" width="11.42578125" style="100" customWidth="1"/>
    <col min="14290" max="14290" width="13.7109375" style="100" customWidth="1"/>
    <col min="14291" max="14291" width="11.7109375" style="100" customWidth="1"/>
    <col min="14292" max="14534" width="9.140625" style="100"/>
    <col min="14535" max="14535" width="8.42578125" style="100" customWidth="1"/>
    <col min="14536" max="14536" width="4.42578125" style="100" bestFit="1" customWidth="1"/>
    <col min="14537" max="14537" width="5.7109375" style="100" customWidth="1"/>
    <col min="14538" max="14538" width="11.42578125" style="100" customWidth="1"/>
    <col min="14539" max="14539" width="0" style="100" hidden="1" customWidth="1"/>
    <col min="14540" max="14540" width="16.5703125" style="100" customWidth="1"/>
    <col min="14541" max="14541" width="0" style="100" hidden="1" customWidth="1"/>
    <col min="14542" max="14542" width="12" style="100" customWidth="1"/>
    <col min="14543" max="14543" width="16.28515625" style="100" customWidth="1"/>
    <col min="14544" max="14544" width="0" style="100" hidden="1" customWidth="1"/>
    <col min="14545" max="14545" width="11.42578125" style="100" customWidth="1"/>
    <col min="14546" max="14546" width="13.7109375" style="100" customWidth="1"/>
    <col min="14547" max="14547" width="11.7109375" style="100" customWidth="1"/>
    <col min="14548" max="14790" width="9.140625" style="100"/>
    <col min="14791" max="14791" width="8.42578125" style="100" customWidth="1"/>
    <col min="14792" max="14792" width="4.42578125" style="100" bestFit="1" customWidth="1"/>
    <col min="14793" max="14793" width="5.7109375" style="100" customWidth="1"/>
    <col min="14794" max="14794" width="11.42578125" style="100" customWidth="1"/>
    <col min="14795" max="14795" width="0" style="100" hidden="1" customWidth="1"/>
    <col min="14796" max="14796" width="16.5703125" style="100" customWidth="1"/>
    <col min="14797" max="14797" width="0" style="100" hidden="1" customWidth="1"/>
    <col min="14798" max="14798" width="12" style="100" customWidth="1"/>
    <col min="14799" max="14799" width="16.28515625" style="100" customWidth="1"/>
    <col min="14800" max="14800" width="0" style="100" hidden="1" customWidth="1"/>
    <col min="14801" max="14801" width="11.42578125" style="100" customWidth="1"/>
    <col min="14802" max="14802" width="13.7109375" style="100" customWidth="1"/>
    <col min="14803" max="14803" width="11.7109375" style="100" customWidth="1"/>
    <col min="14804" max="15046" width="9.140625" style="100"/>
    <col min="15047" max="15047" width="8.42578125" style="100" customWidth="1"/>
    <col min="15048" max="15048" width="4.42578125" style="100" bestFit="1" customWidth="1"/>
    <col min="15049" max="15049" width="5.7109375" style="100" customWidth="1"/>
    <col min="15050" max="15050" width="11.42578125" style="100" customWidth="1"/>
    <col min="15051" max="15051" width="0" style="100" hidden="1" customWidth="1"/>
    <col min="15052" max="15052" width="16.5703125" style="100" customWidth="1"/>
    <col min="15053" max="15053" width="0" style="100" hidden="1" customWidth="1"/>
    <col min="15054" max="15054" width="12" style="100" customWidth="1"/>
    <col min="15055" max="15055" width="16.28515625" style="100" customWidth="1"/>
    <col min="15056" max="15056" width="0" style="100" hidden="1" customWidth="1"/>
    <col min="15057" max="15057" width="11.42578125" style="100" customWidth="1"/>
    <col min="15058" max="15058" width="13.7109375" style="100" customWidth="1"/>
    <col min="15059" max="15059" width="11.7109375" style="100" customWidth="1"/>
    <col min="15060" max="15302" width="9.140625" style="100"/>
    <col min="15303" max="15303" width="8.42578125" style="100" customWidth="1"/>
    <col min="15304" max="15304" width="4.42578125" style="100" bestFit="1" customWidth="1"/>
    <col min="15305" max="15305" width="5.7109375" style="100" customWidth="1"/>
    <col min="15306" max="15306" width="11.42578125" style="100" customWidth="1"/>
    <col min="15307" max="15307" width="0" style="100" hidden="1" customWidth="1"/>
    <col min="15308" max="15308" width="16.5703125" style="100" customWidth="1"/>
    <col min="15309" max="15309" width="0" style="100" hidden="1" customWidth="1"/>
    <col min="15310" max="15310" width="12" style="100" customWidth="1"/>
    <col min="15311" max="15311" width="16.28515625" style="100" customWidth="1"/>
    <col min="15312" max="15312" width="0" style="100" hidden="1" customWidth="1"/>
    <col min="15313" max="15313" width="11.42578125" style="100" customWidth="1"/>
    <col min="15314" max="15314" width="13.7109375" style="100" customWidth="1"/>
    <col min="15315" max="15315" width="11.7109375" style="100" customWidth="1"/>
    <col min="15316" max="15558" width="9.140625" style="100"/>
    <col min="15559" max="15559" width="8.42578125" style="100" customWidth="1"/>
    <col min="15560" max="15560" width="4.42578125" style="100" bestFit="1" customWidth="1"/>
    <col min="15561" max="15561" width="5.7109375" style="100" customWidth="1"/>
    <col min="15562" max="15562" width="11.42578125" style="100" customWidth="1"/>
    <col min="15563" max="15563" width="0" style="100" hidden="1" customWidth="1"/>
    <col min="15564" max="15564" width="16.5703125" style="100" customWidth="1"/>
    <col min="15565" max="15565" width="0" style="100" hidden="1" customWidth="1"/>
    <col min="15566" max="15566" width="12" style="100" customWidth="1"/>
    <col min="15567" max="15567" width="16.28515625" style="100" customWidth="1"/>
    <col min="15568" max="15568" width="0" style="100" hidden="1" customWidth="1"/>
    <col min="15569" max="15569" width="11.42578125" style="100" customWidth="1"/>
    <col min="15570" max="15570" width="13.7109375" style="100" customWidth="1"/>
    <col min="15571" max="15571" width="11.7109375" style="100" customWidth="1"/>
    <col min="15572" max="15814" width="9.140625" style="100"/>
    <col min="15815" max="15815" width="8.42578125" style="100" customWidth="1"/>
    <col min="15816" max="15816" width="4.42578125" style="100" bestFit="1" customWidth="1"/>
    <col min="15817" max="15817" width="5.7109375" style="100" customWidth="1"/>
    <col min="15818" max="15818" width="11.42578125" style="100" customWidth="1"/>
    <col min="15819" max="15819" width="0" style="100" hidden="1" customWidth="1"/>
    <col min="15820" max="15820" width="16.5703125" style="100" customWidth="1"/>
    <col min="15821" max="15821" width="0" style="100" hidden="1" customWidth="1"/>
    <col min="15822" max="15822" width="12" style="100" customWidth="1"/>
    <col min="15823" max="15823" width="16.28515625" style="100" customWidth="1"/>
    <col min="15824" max="15824" width="0" style="100" hidden="1" customWidth="1"/>
    <col min="15825" max="15825" width="11.42578125" style="100" customWidth="1"/>
    <col min="15826" max="15826" width="13.7109375" style="100" customWidth="1"/>
    <col min="15827" max="15827" width="11.7109375" style="100" customWidth="1"/>
    <col min="15828" max="16070" width="9.140625" style="100"/>
    <col min="16071" max="16071" width="8.42578125" style="100" customWidth="1"/>
    <col min="16072" max="16072" width="4.42578125" style="100" bestFit="1" customWidth="1"/>
    <col min="16073" max="16073" width="5.7109375" style="100" customWidth="1"/>
    <col min="16074" max="16074" width="11.42578125" style="100" customWidth="1"/>
    <col min="16075" max="16075" width="0" style="100" hidden="1" customWidth="1"/>
    <col min="16076" max="16076" width="16.5703125" style="100" customWidth="1"/>
    <col min="16077" max="16077" width="0" style="100" hidden="1" customWidth="1"/>
    <col min="16078" max="16078" width="12" style="100" customWidth="1"/>
    <col min="16079" max="16079" width="16.28515625" style="100" customWidth="1"/>
    <col min="16080" max="16080" width="0" style="100" hidden="1" customWidth="1"/>
    <col min="16081" max="16081" width="11.42578125" style="100" customWidth="1"/>
    <col min="16082" max="16082" width="13.7109375" style="100" customWidth="1"/>
    <col min="16083" max="16083" width="11.7109375" style="100" customWidth="1"/>
    <col min="16084" max="16384" width="9.140625" style="100"/>
  </cols>
  <sheetData>
    <row r="1" spans="1:12" ht="14.25">
      <c r="A1" s="103"/>
      <c r="B1" s="147" t="s">
        <v>61</v>
      </c>
      <c r="C1" s="147"/>
      <c r="D1" s="147"/>
      <c r="E1" s="147"/>
      <c r="F1" s="147"/>
      <c r="G1" s="147"/>
      <c r="H1" s="147"/>
      <c r="I1" s="147"/>
      <c r="J1" s="147"/>
      <c r="K1" s="147"/>
    </row>
    <row r="2" spans="1:12">
      <c r="A2" s="125"/>
      <c r="B2" s="150"/>
      <c r="C2" s="150"/>
      <c r="D2" s="150"/>
      <c r="E2" s="150"/>
      <c r="F2" s="150"/>
      <c r="G2" s="150"/>
      <c r="H2" s="150"/>
      <c r="I2" s="150"/>
      <c r="J2" s="150"/>
      <c r="K2" s="150"/>
    </row>
    <row r="3" spans="1:12" ht="25.5">
      <c r="A3" s="127" t="s">
        <v>74</v>
      </c>
      <c r="B3" s="104" t="s">
        <v>62</v>
      </c>
      <c r="C3" s="126" t="s">
        <v>57</v>
      </c>
      <c r="D3" s="151" t="s">
        <v>58</v>
      </c>
      <c r="E3" s="151"/>
      <c r="F3" s="123" t="s">
        <v>70</v>
      </c>
      <c r="G3" s="152" t="s">
        <v>59</v>
      </c>
      <c r="H3" s="152"/>
      <c r="I3" s="124" t="s">
        <v>63</v>
      </c>
      <c r="J3" s="153" t="s">
        <v>60</v>
      </c>
      <c r="K3" s="153"/>
    </row>
    <row r="4" spans="1:12" ht="15">
      <c r="A4" s="120" t="s">
        <v>69</v>
      </c>
      <c r="B4" s="122"/>
      <c r="C4" s="122"/>
      <c r="D4" s="122"/>
      <c r="E4" s="122"/>
      <c r="F4" s="122"/>
      <c r="G4" s="122"/>
      <c r="H4" s="122"/>
      <c r="I4" s="122"/>
      <c r="J4" s="122"/>
      <c r="K4" s="122"/>
    </row>
    <row r="5" spans="1:12">
      <c r="A5" s="112" t="s">
        <v>4</v>
      </c>
      <c r="B5" s="121">
        <v>6500</v>
      </c>
      <c r="C5" s="114">
        <v>66.8</v>
      </c>
      <c r="D5" s="148">
        <f>(F5-C5)/C5</f>
        <v>1.284431137724551</v>
      </c>
      <c r="E5" s="149"/>
      <c r="F5" s="116">
        <v>152.6</v>
      </c>
      <c r="G5" s="148">
        <f>(I5-F5)/F5</f>
        <v>-0.29963958060288332</v>
      </c>
      <c r="H5" s="149"/>
      <c r="I5" s="118">
        <v>106.875</v>
      </c>
      <c r="J5" s="148">
        <f t="shared" ref="J5:J91" si="0">(+I5-C5)/C5</f>
        <v>0.59992514970059885</v>
      </c>
      <c r="K5" s="149"/>
    </row>
    <row r="6" spans="1:12">
      <c r="A6" s="112" t="s">
        <v>5</v>
      </c>
      <c r="B6" s="106">
        <v>4800</v>
      </c>
      <c r="C6" s="114">
        <v>52.349999999999994</v>
      </c>
      <c r="D6" s="148">
        <f t="shared" ref="D6:D92" si="1">(F6-C6)/C6</f>
        <v>1.3142311365807071</v>
      </c>
      <c r="E6" s="149"/>
      <c r="F6" s="116">
        <v>121.15</v>
      </c>
      <c r="G6" s="148">
        <f t="shared" ref="G6:G31" si="2">(I6-F6)/F6</f>
        <v>-0.32831200990507636</v>
      </c>
      <c r="H6" s="149"/>
      <c r="I6" s="118">
        <v>81.375</v>
      </c>
      <c r="J6" s="148">
        <f t="shared" si="0"/>
        <v>0.55444126074498579</v>
      </c>
      <c r="K6" s="149"/>
    </row>
    <row r="7" spans="1:12">
      <c r="A7" s="112" t="s">
        <v>6</v>
      </c>
      <c r="B7" s="106">
        <v>5400</v>
      </c>
      <c r="C7" s="114">
        <v>57.45</v>
      </c>
      <c r="D7" s="148">
        <f t="shared" si="1"/>
        <v>1.3020017406440383</v>
      </c>
      <c r="E7" s="149"/>
      <c r="F7" s="116">
        <v>132.25</v>
      </c>
      <c r="G7" s="148">
        <f t="shared" si="2"/>
        <v>-0.31663516068052933</v>
      </c>
      <c r="H7" s="149"/>
      <c r="I7" s="118">
        <v>90.375</v>
      </c>
      <c r="J7" s="148">
        <f t="shared" si="0"/>
        <v>0.57310704960835501</v>
      </c>
      <c r="K7" s="149"/>
      <c r="L7" s="108"/>
    </row>
    <row r="8" spans="1:12">
      <c r="A8" s="112" t="s">
        <v>7</v>
      </c>
      <c r="B8" s="106">
        <v>6700</v>
      </c>
      <c r="C8" s="114">
        <v>68.5</v>
      </c>
      <c r="D8" s="148">
        <f t="shared" si="1"/>
        <v>1.2817518248175184</v>
      </c>
      <c r="E8" s="149"/>
      <c r="F8" s="116">
        <v>156.30000000000001</v>
      </c>
      <c r="G8" s="148">
        <f t="shared" si="2"/>
        <v>-0.29702495201535511</v>
      </c>
      <c r="H8" s="149"/>
      <c r="I8" s="118">
        <v>109.875</v>
      </c>
      <c r="J8" s="148">
        <f t="shared" si="0"/>
        <v>0.60401459854014594</v>
      </c>
      <c r="K8" s="149"/>
    </row>
    <row r="9" spans="1:12">
      <c r="A9" s="112" t="s">
        <v>8</v>
      </c>
      <c r="B9" s="106">
        <v>9500</v>
      </c>
      <c r="C9" s="114">
        <v>92.3</v>
      </c>
      <c r="D9" s="148">
        <f t="shared" si="1"/>
        <v>1.2546045503791983</v>
      </c>
      <c r="E9" s="149"/>
      <c r="F9" s="116">
        <v>208.1</v>
      </c>
      <c r="G9" s="148">
        <f t="shared" si="2"/>
        <v>-0.27018260451705911</v>
      </c>
      <c r="H9" s="149"/>
      <c r="I9" s="118">
        <v>151.875</v>
      </c>
      <c r="J9" s="148">
        <f t="shared" si="0"/>
        <v>0.64544962080173351</v>
      </c>
      <c r="K9" s="149"/>
    </row>
    <row r="10" spans="1:12">
      <c r="A10" s="112" t="s">
        <v>9</v>
      </c>
      <c r="B10" s="106">
        <v>6100</v>
      </c>
      <c r="C10" s="114">
        <v>63.400000000000006</v>
      </c>
      <c r="D10" s="148">
        <f t="shared" si="1"/>
        <v>1.2902208201892744</v>
      </c>
      <c r="E10" s="149"/>
      <c r="F10" s="116">
        <v>145.20000000000002</v>
      </c>
      <c r="G10" s="148">
        <f t="shared" si="2"/>
        <v>-0.30526859504132242</v>
      </c>
      <c r="H10" s="149"/>
      <c r="I10" s="118">
        <v>100.875</v>
      </c>
      <c r="J10" s="148">
        <f t="shared" si="0"/>
        <v>0.59108832807570966</v>
      </c>
      <c r="K10" s="149"/>
    </row>
    <row r="11" spans="1:12">
      <c r="A11" s="112" t="s">
        <v>10</v>
      </c>
      <c r="B11" s="106">
        <v>7200</v>
      </c>
      <c r="C11" s="114">
        <v>72.75</v>
      </c>
      <c r="D11" s="148">
        <f t="shared" si="1"/>
        <v>1.2756013745704464</v>
      </c>
      <c r="E11" s="149"/>
      <c r="F11" s="116">
        <v>165.54999999999998</v>
      </c>
      <c r="G11" s="148">
        <f t="shared" si="2"/>
        <v>-0.2909996979764421</v>
      </c>
      <c r="H11" s="149"/>
      <c r="I11" s="118">
        <v>117.375</v>
      </c>
      <c r="J11" s="148">
        <f t="shared" si="0"/>
        <v>0.61340206185567014</v>
      </c>
      <c r="K11" s="149"/>
    </row>
    <row r="12" spans="1:12" s="105" customFormat="1">
      <c r="A12" s="112" t="s">
        <v>11</v>
      </c>
      <c r="B12" s="106">
        <v>8100</v>
      </c>
      <c r="C12" s="114">
        <v>80.399999999999991</v>
      </c>
      <c r="D12" s="148">
        <f t="shared" si="1"/>
        <v>1.2661691542288558</v>
      </c>
      <c r="E12" s="149"/>
      <c r="F12" s="116">
        <v>182.2</v>
      </c>
      <c r="G12" s="148">
        <f t="shared" si="2"/>
        <v>-0.28169593852908886</v>
      </c>
      <c r="H12" s="149"/>
      <c r="I12" s="118">
        <v>130.875</v>
      </c>
      <c r="J12" s="148">
        <f t="shared" si="0"/>
        <v>0.62779850746268673</v>
      </c>
      <c r="K12" s="149"/>
    </row>
    <row r="13" spans="1:12" s="105" customFormat="1">
      <c r="A13" s="112" t="s">
        <v>12</v>
      </c>
      <c r="B13" s="106">
        <v>7700</v>
      </c>
      <c r="C13" s="114">
        <v>77</v>
      </c>
      <c r="D13" s="148">
        <f t="shared" si="1"/>
        <v>1.2701298701298702</v>
      </c>
      <c r="E13" s="149"/>
      <c r="F13" s="116">
        <v>174.8</v>
      </c>
      <c r="G13" s="148">
        <f t="shared" si="2"/>
        <v>-0.28561212814645315</v>
      </c>
      <c r="H13" s="149"/>
      <c r="I13" s="118">
        <v>124.875</v>
      </c>
      <c r="J13" s="148">
        <f t="shared" si="0"/>
        <v>0.62175324675324672</v>
      </c>
      <c r="K13" s="149"/>
    </row>
    <row r="14" spans="1:12" s="109" customFormat="1">
      <c r="A14" s="112" t="s">
        <v>13</v>
      </c>
      <c r="B14" s="106">
        <v>8300</v>
      </c>
      <c r="C14" s="114">
        <v>82.1</v>
      </c>
      <c r="D14" s="148">
        <f t="shared" si="1"/>
        <v>1.2643118148599271</v>
      </c>
      <c r="E14" s="149"/>
      <c r="F14" s="116">
        <v>185.9</v>
      </c>
      <c r="G14" s="148">
        <f t="shared" si="2"/>
        <v>-0.27985476062399139</v>
      </c>
      <c r="H14" s="149"/>
      <c r="I14" s="118">
        <v>133.875</v>
      </c>
      <c r="J14" s="148">
        <f t="shared" si="0"/>
        <v>0.63063337393422669</v>
      </c>
      <c r="K14" s="149"/>
    </row>
    <row r="15" spans="1:12">
      <c r="A15" s="112" t="s">
        <v>14</v>
      </c>
      <c r="B15" s="106">
        <v>6600</v>
      </c>
      <c r="C15" s="114">
        <v>67.650000000000006</v>
      </c>
      <c r="D15" s="148">
        <f t="shared" si="1"/>
        <v>1.2830746489283076</v>
      </c>
      <c r="E15" s="149"/>
      <c r="F15" s="116">
        <v>154.45000000000002</v>
      </c>
      <c r="G15" s="148">
        <f t="shared" si="2"/>
        <v>-0.29831660731628368</v>
      </c>
      <c r="H15" s="149"/>
      <c r="I15" s="118">
        <v>108.375</v>
      </c>
      <c r="J15" s="148">
        <f t="shared" si="0"/>
        <v>0.60199556541019938</v>
      </c>
      <c r="K15" s="149"/>
    </row>
    <row r="16" spans="1:12">
      <c r="A16" s="113" t="s">
        <v>15</v>
      </c>
      <c r="B16" s="110">
        <v>1800</v>
      </c>
      <c r="C16" s="115">
        <v>26.85</v>
      </c>
      <c r="D16" s="154">
        <f t="shared" si="1"/>
        <v>1.4450651769087524</v>
      </c>
      <c r="E16" s="155"/>
      <c r="F16" s="117">
        <v>65.650000000000006</v>
      </c>
      <c r="G16" s="154">
        <f t="shared" si="2"/>
        <v>-0.32711348057882722</v>
      </c>
      <c r="H16" s="155"/>
      <c r="I16" s="119">
        <v>44.174999999999997</v>
      </c>
      <c r="J16" s="154">
        <f t="shared" si="0"/>
        <v>0.64525139664804454</v>
      </c>
      <c r="K16" s="155"/>
    </row>
    <row r="17" spans="1:11">
      <c r="A17" s="112" t="s">
        <v>65</v>
      </c>
      <c r="B17" s="106">
        <f>SUM(B5:B16)</f>
        <v>78700</v>
      </c>
      <c r="C17" s="107">
        <f>SUM(C5:C16)</f>
        <v>807.55</v>
      </c>
      <c r="D17" s="148">
        <f t="shared" si="1"/>
        <v>1.283635688192682</v>
      </c>
      <c r="E17" s="149"/>
      <c r="F17" s="107">
        <f>SUM(F5:F16)</f>
        <v>1844.1500000000003</v>
      </c>
      <c r="G17" s="148">
        <f>(I17-F17)/F17</f>
        <v>-0.29463438440473944</v>
      </c>
      <c r="H17" s="149"/>
      <c r="I17" s="107">
        <f>SUM(I5:I16)</f>
        <v>1300.8</v>
      </c>
      <c r="J17" s="148">
        <f>(+I17-C17)/C17</f>
        <v>0.61079809299733767</v>
      </c>
      <c r="K17" s="149"/>
    </row>
    <row r="18" spans="1:11" ht="15">
      <c r="A18" s="111"/>
      <c r="B18"/>
      <c r="C18"/>
      <c r="D18"/>
      <c r="E18"/>
      <c r="F18"/>
      <c r="G18"/>
      <c r="H18"/>
      <c r="I18"/>
      <c r="J18"/>
      <c r="K18"/>
    </row>
    <row r="19" spans="1:11" ht="15">
      <c r="A19" s="120" t="s">
        <v>75</v>
      </c>
      <c r="B19" s="122"/>
      <c r="C19" s="122"/>
      <c r="D19" s="122"/>
      <c r="E19" s="122"/>
      <c r="F19" s="122"/>
      <c r="G19" s="122"/>
      <c r="H19" s="122"/>
      <c r="I19" s="122"/>
      <c r="J19" s="122"/>
      <c r="K19" s="122"/>
    </row>
    <row r="20" spans="1:11">
      <c r="A20" s="112" t="s">
        <v>4</v>
      </c>
      <c r="B20" s="121">
        <v>4600</v>
      </c>
      <c r="C20" s="114">
        <v>50.650000000000006</v>
      </c>
      <c r="D20" s="148">
        <f t="shared" si="1"/>
        <v>0.95755182625863755</v>
      </c>
      <c r="E20" s="149"/>
      <c r="F20" s="116">
        <v>99.15</v>
      </c>
      <c r="G20" s="148">
        <f t="shared" si="2"/>
        <v>-0.25680786686838131</v>
      </c>
      <c r="H20" s="149"/>
      <c r="I20" s="118">
        <v>73.6875</v>
      </c>
      <c r="J20" s="148">
        <f t="shared" si="0"/>
        <v>0.45483711747285277</v>
      </c>
      <c r="K20" s="149"/>
    </row>
    <row r="21" spans="1:11">
      <c r="A21" s="112" t="s">
        <v>5</v>
      </c>
      <c r="B21" s="106">
        <v>10400</v>
      </c>
      <c r="C21" s="114">
        <v>99.949999999999989</v>
      </c>
      <c r="D21" s="148">
        <f t="shared" si="1"/>
        <v>1.0655327663831919</v>
      </c>
      <c r="E21" s="149"/>
      <c r="F21" s="116">
        <v>206.45000000000002</v>
      </c>
      <c r="G21" s="148">
        <f t="shared" si="2"/>
        <v>-0.13035844030031496</v>
      </c>
      <c r="H21" s="149"/>
      <c r="I21" s="118">
        <v>179.53749999999999</v>
      </c>
      <c r="J21" s="148">
        <f t="shared" si="0"/>
        <v>0.79627313656828425</v>
      </c>
      <c r="K21" s="149"/>
    </row>
    <row r="22" spans="1:11">
      <c r="A22" s="112" t="s">
        <v>6</v>
      </c>
      <c r="B22" s="106">
        <v>8100</v>
      </c>
      <c r="C22" s="114">
        <v>80.399999999999991</v>
      </c>
      <c r="D22" s="148">
        <f t="shared" si="1"/>
        <v>1.0385572139303485</v>
      </c>
      <c r="E22" s="149"/>
      <c r="F22" s="116">
        <v>163.9</v>
      </c>
      <c r="G22" s="148">
        <f t="shared" si="2"/>
        <v>-0.20629957291031115</v>
      </c>
      <c r="H22" s="149"/>
      <c r="I22" s="118">
        <v>130.08750000000001</v>
      </c>
      <c r="J22" s="148">
        <f t="shared" si="0"/>
        <v>0.61800373134328379</v>
      </c>
      <c r="K22" s="149"/>
    </row>
    <row r="23" spans="1:11">
      <c r="A23" s="112" t="s">
        <v>7</v>
      </c>
      <c r="B23" s="106">
        <v>4200</v>
      </c>
      <c r="C23" s="114">
        <v>47.25</v>
      </c>
      <c r="D23" s="148">
        <f t="shared" si="1"/>
        <v>0.94179894179894175</v>
      </c>
      <c r="E23" s="149"/>
      <c r="F23" s="116">
        <v>91.75</v>
      </c>
      <c r="G23" s="148">
        <f t="shared" si="2"/>
        <v>-0.2622615803814714</v>
      </c>
      <c r="H23" s="149"/>
      <c r="I23" s="118">
        <v>67.6875</v>
      </c>
      <c r="J23" s="148">
        <f t="shared" si="0"/>
        <v>0.43253968253968256</v>
      </c>
      <c r="K23" s="149"/>
    </row>
    <row r="24" spans="1:11">
      <c r="A24" s="112" t="s">
        <v>8</v>
      </c>
      <c r="B24" s="106">
        <v>11400</v>
      </c>
      <c r="C24" s="114">
        <v>108.44999999999999</v>
      </c>
      <c r="D24" s="148">
        <f t="shared" si="1"/>
        <v>1.0742277547256804</v>
      </c>
      <c r="E24" s="149"/>
      <c r="F24" s="116">
        <v>224.95000000000002</v>
      </c>
      <c r="G24" s="148">
        <f t="shared" si="2"/>
        <v>-0.10630140031118035</v>
      </c>
      <c r="H24" s="149"/>
      <c r="I24" s="118">
        <v>201.03749999999999</v>
      </c>
      <c r="J24" s="148">
        <f t="shared" si="0"/>
        <v>0.85373443983402508</v>
      </c>
      <c r="K24" s="149"/>
    </row>
    <row r="25" spans="1:11">
      <c r="A25" s="112" t="s">
        <v>9</v>
      </c>
      <c r="B25" s="106">
        <v>22900</v>
      </c>
      <c r="C25" s="114">
        <v>206.20000000000002</v>
      </c>
      <c r="D25" s="148">
        <f t="shared" si="1"/>
        <v>1.1226964112512126</v>
      </c>
      <c r="E25" s="149"/>
      <c r="F25" s="116">
        <v>437.70000000000005</v>
      </c>
      <c r="G25" s="148">
        <f t="shared" si="2"/>
        <v>2.4188942197852226E-2</v>
      </c>
      <c r="H25" s="149"/>
      <c r="I25" s="118">
        <v>448.28749999999997</v>
      </c>
      <c r="J25" s="148">
        <f t="shared" si="0"/>
        <v>1.1740421920465565</v>
      </c>
      <c r="K25" s="149"/>
    </row>
    <row r="26" spans="1:11">
      <c r="A26" s="112" t="s">
        <v>10</v>
      </c>
      <c r="B26" s="106">
        <v>32700</v>
      </c>
      <c r="C26" s="114">
        <v>289.5</v>
      </c>
      <c r="D26" s="148">
        <f t="shared" si="1"/>
        <v>1.1381692573402418</v>
      </c>
      <c r="E26" s="149"/>
      <c r="F26" s="116">
        <v>619</v>
      </c>
      <c r="G26" s="148">
        <f t="shared" si="2"/>
        <v>6.4600161550888463E-2</v>
      </c>
      <c r="H26" s="149"/>
      <c r="I26" s="118">
        <v>658.98749999999995</v>
      </c>
      <c r="J26" s="148">
        <f t="shared" si="0"/>
        <v>1.2762953367875647</v>
      </c>
      <c r="K26" s="149"/>
    </row>
    <row r="27" spans="1:11">
      <c r="A27" s="112" t="s">
        <v>11</v>
      </c>
      <c r="B27" s="106">
        <v>43900</v>
      </c>
      <c r="C27" s="114">
        <v>384.7</v>
      </c>
      <c r="D27" s="148">
        <f t="shared" si="1"/>
        <v>1.14764751754614</v>
      </c>
      <c r="E27" s="149"/>
      <c r="F27" s="116">
        <v>826.2</v>
      </c>
      <c r="G27" s="148">
        <f t="shared" si="2"/>
        <v>8.906741709029288E-2</v>
      </c>
      <c r="H27" s="149"/>
      <c r="I27" s="118">
        <v>899.78750000000002</v>
      </c>
      <c r="J27" s="148">
        <f t="shared" si="0"/>
        <v>1.3389329347543544</v>
      </c>
      <c r="K27" s="149"/>
    </row>
    <row r="28" spans="1:11">
      <c r="A28" s="112" t="s">
        <v>12</v>
      </c>
      <c r="B28" s="106">
        <v>20800</v>
      </c>
      <c r="C28" s="114">
        <v>188.35</v>
      </c>
      <c r="D28" s="148">
        <f t="shared" si="1"/>
        <v>1.1176002123705868</v>
      </c>
      <c r="E28" s="149"/>
      <c r="F28" s="116">
        <v>398.85</v>
      </c>
      <c r="G28" s="148">
        <f t="shared" si="2"/>
        <v>1.0749655258869163E-2</v>
      </c>
      <c r="H28" s="149"/>
      <c r="I28" s="118">
        <v>403.13749999999999</v>
      </c>
      <c r="J28" s="148">
        <f t="shared" si="0"/>
        <v>1.1403636846296787</v>
      </c>
      <c r="K28" s="149"/>
    </row>
    <row r="29" spans="1:11">
      <c r="A29" s="112" t="s">
        <v>13</v>
      </c>
      <c r="B29" s="106">
        <v>20800</v>
      </c>
      <c r="C29" s="114">
        <v>188.35</v>
      </c>
      <c r="D29" s="148">
        <f t="shared" si="1"/>
        <v>1.1176002123705868</v>
      </c>
      <c r="E29" s="149"/>
      <c r="F29" s="116">
        <v>398.85</v>
      </c>
      <c r="G29" s="148">
        <f t="shared" si="2"/>
        <v>1.0749655258869163E-2</v>
      </c>
      <c r="H29" s="149"/>
      <c r="I29" s="118">
        <v>403.13749999999999</v>
      </c>
      <c r="J29" s="148">
        <f t="shared" si="0"/>
        <v>1.1403636846296787</v>
      </c>
      <c r="K29" s="149"/>
    </row>
    <row r="30" spans="1:11">
      <c r="A30" s="112" t="s">
        <v>14</v>
      </c>
      <c r="B30" s="106">
        <v>5400</v>
      </c>
      <c r="C30" s="114">
        <v>57.45</v>
      </c>
      <c r="D30" s="148">
        <f t="shared" si="1"/>
        <v>0.98346388163620535</v>
      </c>
      <c r="E30" s="149"/>
      <c r="F30" s="116">
        <v>113.95</v>
      </c>
      <c r="G30" s="148">
        <f t="shared" si="2"/>
        <v>-0.24802544975866611</v>
      </c>
      <c r="H30" s="149"/>
      <c r="I30" s="118">
        <v>85.6875</v>
      </c>
      <c r="J30" s="148">
        <f t="shared" si="0"/>
        <v>0.49151436031331586</v>
      </c>
      <c r="K30" s="149"/>
    </row>
    <row r="31" spans="1:11">
      <c r="A31" s="113" t="s">
        <v>15</v>
      </c>
      <c r="B31" s="110">
        <v>5000</v>
      </c>
      <c r="C31" s="115">
        <v>54.05</v>
      </c>
      <c r="D31" s="154">
        <f t="shared" si="1"/>
        <v>0.97132284921369105</v>
      </c>
      <c r="E31" s="155"/>
      <c r="F31" s="117">
        <v>106.55</v>
      </c>
      <c r="G31" s="154">
        <f t="shared" si="2"/>
        <v>-0.25211168465509148</v>
      </c>
      <c r="H31" s="155"/>
      <c r="I31" s="119">
        <v>79.6875</v>
      </c>
      <c r="J31" s="154">
        <f t="shared" si="0"/>
        <v>0.47432932469935252</v>
      </c>
      <c r="K31" s="155"/>
    </row>
    <row r="32" spans="1:11">
      <c r="A32" s="112" t="s">
        <v>65</v>
      </c>
      <c r="B32" s="106">
        <f>SUM(B20:B31)</f>
        <v>190200</v>
      </c>
      <c r="C32" s="107">
        <f>SUM(C20:C31)</f>
        <v>1755.2999999999997</v>
      </c>
      <c r="D32" s="148">
        <f t="shared" ref="D32" si="3">(F32-C32)/C32</f>
        <v>1.1006665527260302</v>
      </c>
      <c r="E32" s="149"/>
      <c r="F32" s="107">
        <f>SUM(F20:F31)</f>
        <v>3687.3</v>
      </c>
      <c r="G32" s="148">
        <f>(I32-F32)/F32</f>
        <v>-1.5336425026442285E-2</v>
      </c>
      <c r="H32" s="149"/>
      <c r="I32" s="107">
        <f>SUM(I20:I31)</f>
        <v>3630.7499999999995</v>
      </c>
      <c r="J32" s="148">
        <f>(+I32-C32)/C32</f>
        <v>1.0684498376345923</v>
      </c>
      <c r="K32" s="149"/>
    </row>
    <row r="33" spans="1:11" ht="15">
      <c r="A33" s="111"/>
      <c r="B33"/>
      <c r="C33"/>
      <c r="D33"/>
      <c r="E33"/>
      <c r="F33"/>
      <c r="G33"/>
      <c r="H33"/>
      <c r="I33"/>
      <c r="J33"/>
      <c r="K33"/>
    </row>
    <row r="34" spans="1:11" ht="15">
      <c r="A34" s="120" t="s">
        <v>76</v>
      </c>
      <c r="B34" s="122"/>
      <c r="C34" s="122"/>
      <c r="D34" s="122"/>
      <c r="E34" s="122"/>
      <c r="F34" s="122"/>
      <c r="G34" s="122"/>
      <c r="H34" s="122"/>
      <c r="I34" s="122"/>
      <c r="J34" s="122"/>
      <c r="K34" s="122"/>
    </row>
    <row r="35" spans="1:11">
      <c r="A35" s="112" t="s">
        <v>4</v>
      </c>
      <c r="B35" s="121">
        <v>0</v>
      </c>
      <c r="C35" s="114">
        <v>15.8</v>
      </c>
      <c r="D35" s="156">
        <f t="shared" ref="D35:D46" si="4">(F35-C35)/C35</f>
        <v>-0.22784810126582286</v>
      </c>
      <c r="E35" s="157"/>
      <c r="F35" s="116">
        <v>12.2</v>
      </c>
      <c r="G35" s="156">
        <f t="shared" ref="G35:G46" si="5">(I35-F35)/F35</f>
        <v>-5.327868852459005E-2</v>
      </c>
      <c r="H35" s="157"/>
      <c r="I35" s="118">
        <v>11.55</v>
      </c>
      <c r="J35" s="156">
        <f t="shared" ref="J35:J46" si="6">(+I35-C35)/C35</f>
        <v>-0.26898734177215189</v>
      </c>
      <c r="K35" s="157"/>
    </row>
    <row r="36" spans="1:11">
      <c r="A36" s="112" t="s">
        <v>5</v>
      </c>
      <c r="B36" s="106">
        <v>0</v>
      </c>
      <c r="C36" s="114">
        <v>15.8</v>
      </c>
      <c r="D36" s="148">
        <f t="shared" si="4"/>
        <v>-0.22784810126582286</v>
      </c>
      <c r="E36" s="149"/>
      <c r="F36" s="116">
        <v>12.2</v>
      </c>
      <c r="G36" s="148">
        <f t="shared" si="5"/>
        <v>-5.327868852459005E-2</v>
      </c>
      <c r="H36" s="149"/>
      <c r="I36" s="118">
        <v>11.55</v>
      </c>
      <c r="J36" s="148">
        <f t="shared" si="6"/>
        <v>-0.26898734177215189</v>
      </c>
      <c r="K36" s="149"/>
    </row>
    <row r="37" spans="1:11">
      <c r="A37" s="112" t="s">
        <v>6</v>
      </c>
      <c r="B37" s="106">
        <v>0</v>
      </c>
      <c r="C37" s="114">
        <v>15.8</v>
      </c>
      <c r="D37" s="148">
        <f t="shared" si="4"/>
        <v>-0.22784810126582286</v>
      </c>
      <c r="E37" s="149"/>
      <c r="F37" s="116">
        <v>12.2</v>
      </c>
      <c r="G37" s="148">
        <f t="shared" si="5"/>
        <v>-5.327868852459005E-2</v>
      </c>
      <c r="H37" s="149"/>
      <c r="I37" s="118">
        <v>11.55</v>
      </c>
      <c r="J37" s="148">
        <f t="shared" si="6"/>
        <v>-0.26898734177215189</v>
      </c>
      <c r="K37" s="149"/>
    </row>
    <row r="38" spans="1:11">
      <c r="A38" s="112" t="s">
        <v>7</v>
      </c>
      <c r="B38" s="106">
        <v>0</v>
      </c>
      <c r="C38" s="114">
        <v>15.8</v>
      </c>
      <c r="D38" s="148">
        <f t="shared" si="4"/>
        <v>-0.22784810126582286</v>
      </c>
      <c r="E38" s="149"/>
      <c r="F38" s="116">
        <v>12.2</v>
      </c>
      <c r="G38" s="148">
        <f t="shared" si="5"/>
        <v>-5.327868852459005E-2</v>
      </c>
      <c r="H38" s="149"/>
      <c r="I38" s="118">
        <v>11.55</v>
      </c>
      <c r="J38" s="148">
        <f t="shared" si="6"/>
        <v>-0.26898734177215189</v>
      </c>
      <c r="K38" s="149"/>
    </row>
    <row r="39" spans="1:11">
      <c r="A39" s="112" t="s">
        <v>8</v>
      </c>
      <c r="B39" s="106">
        <v>0</v>
      </c>
      <c r="C39" s="114">
        <v>15.8</v>
      </c>
      <c r="D39" s="148">
        <f t="shared" si="4"/>
        <v>-0.22784810126582286</v>
      </c>
      <c r="E39" s="149"/>
      <c r="F39" s="116">
        <v>12.2</v>
      </c>
      <c r="G39" s="148">
        <f t="shared" si="5"/>
        <v>-5.327868852459005E-2</v>
      </c>
      <c r="H39" s="149"/>
      <c r="I39" s="118">
        <v>11.55</v>
      </c>
      <c r="J39" s="148">
        <f t="shared" si="6"/>
        <v>-0.26898734177215189</v>
      </c>
      <c r="K39" s="149"/>
    </row>
    <row r="40" spans="1:11">
      <c r="A40" s="112" t="s">
        <v>9</v>
      </c>
      <c r="B40" s="106">
        <v>0</v>
      </c>
      <c r="C40" s="114">
        <v>15.8</v>
      </c>
      <c r="D40" s="148">
        <f t="shared" si="4"/>
        <v>-0.22784810126582286</v>
      </c>
      <c r="E40" s="149"/>
      <c r="F40" s="116">
        <v>12.2</v>
      </c>
      <c r="G40" s="148">
        <f t="shared" si="5"/>
        <v>-5.327868852459005E-2</v>
      </c>
      <c r="H40" s="149"/>
      <c r="I40" s="118">
        <v>11.55</v>
      </c>
      <c r="J40" s="148">
        <f t="shared" si="6"/>
        <v>-0.26898734177215189</v>
      </c>
      <c r="K40" s="149"/>
    </row>
    <row r="41" spans="1:11">
      <c r="A41" s="112" t="s">
        <v>10</v>
      </c>
      <c r="B41" s="106">
        <v>0</v>
      </c>
      <c r="C41" s="114">
        <v>15.8</v>
      </c>
      <c r="D41" s="148">
        <f t="shared" si="4"/>
        <v>-0.22784810126582286</v>
      </c>
      <c r="E41" s="149"/>
      <c r="F41" s="116">
        <v>12.2</v>
      </c>
      <c r="G41" s="148">
        <f t="shared" si="5"/>
        <v>-5.327868852459005E-2</v>
      </c>
      <c r="H41" s="149"/>
      <c r="I41" s="118">
        <v>11.55</v>
      </c>
      <c r="J41" s="148">
        <f t="shared" si="6"/>
        <v>-0.26898734177215189</v>
      </c>
      <c r="K41" s="149"/>
    </row>
    <row r="42" spans="1:11">
      <c r="A42" s="112" t="s">
        <v>11</v>
      </c>
      <c r="B42" s="106">
        <v>0</v>
      </c>
      <c r="C42" s="114">
        <v>15.8</v>
      </c>
      <c r="D42" s="148">
        <f t="shared" si="4"/>
        <v>-0.22784810126582286</v>
      </c>
      <c r="E42" s="149"/>
      <c r="F42" s="116">
        <v>12.2</v>
      </c>
      <c r="G42" s="148">
        <f t="shared" si="5"/>
        <v>-5.327868852459005E-2</v>
      </c>
      <c r="H42" s="149"/>
      <c r="I42" s="118">
        <v>11.55</v>
      </c>
      <c r="J42" s="148">
        <f t="shared" si="6"/>
        <v>-0.26898734177215189</v>
      </c>
      <c r="K42" s="149"/>
    </row>
    <row r="43" spans="1:11">
      <c r="A43" s="112" t="s">
        <v>12</v>
      </c>
      <c r="B43" s="106">
        <v>0</v>
      </c>
      <c r="C43" s="114">
        <v>15.8</v>
      </c>
      <c r="D43" s="148">
        <f t="shared" si="4"/>
        <v>-0.22784810126582286</v>
      </c>
      <c r="E43" s="149"/>
      <c r="F43" s="116">
        <v>12.2</v>
      </c>
      <c r="G43" s="148">
        <f t="shared" si="5"/>
        <v>-5.327868852459005E-2</v>
      </c>
      <c r="H43" s="149"/>
      <c r="I43" s="118">
        <v>11.55</v>
      </c>
      <c r="J43" s="148">
        <f t="shared" si="6"/>
        <v>-0.26898734177215189</v>
      </c>
      <c r="K43" s="149"/>
    </row>
    <row r="44" spans="1:11">
      <c r="A44" s="112" t="s">
        <v>13</v>
      </c>
      <c r="B44" s="106">
        <v>0</v>
      </c>
      <c r="C44" s="114">
        <v>15.8</v>
      </c>
      <c r="D44" s="148">
        <f t="shared" si="4"/>
        <v>-0.22784810126582286</v>
      </c>
      <c r="E44" s="149"/>
      <c r="F44" s="116">
        <v>12.2</v>
      </c>
      <c r="G44" s="148">
        <f t="shared" si="5"/>
        <v>-5.327868852459005E-2</v>
      </c>
      <c r="H44" s="149"/>
      <c r="I44" s="118">
        <v>11.55</v>
      </c>
      <c r="J44" s="148">
        <f t="shared" si="6"/>
        <v>-0.26898734177215189</v>
      </c>
      <c r="K44" s="149"/>
    </row>
    <row r="45" spans="1:11">
      <c r="A45" s="112" t="s">
        <v>14</v>
      </c>
      <c r="B45" s="106">
        <v>0</v>
      </c>
      <c r="C45" s="114">
        <v>15.8</v>
      </c>
      <c r="D45" s="148">
        <f t="shared" si="4"/>
        <v>-0.22784810126582286</v>
      </c>
      <c r="E45" s="149"/>
      <c r="F45" s="116">
        <v>12.2</v>
      </c>
      <c r="G45" s="148">
        <f t="shared" si="5"/>
        <v>-5.327868852459005E-2</v>
      </c>
      <c r="H45" s="149"/>
      <c r="I45" s="118">
        <v>11.55</v>
      </c>
      <c r="J45" s="148">
        <f t="shared" si="6"/>
        <v>-0.26898734177215189</v>
      </c>
      <c r="K45" s="149"/>
    </row>
    <row r="46" spans="1:11">
      <c r="A46" s="113" t="s">
        <v>15</v>
      </c>
      <c r="B46" s="110">
        <v>0</v>
      </c>
      <c r="C46" s="115">
        <v>15.8</v>
      </c>
      <c r="D46" s="154">
        <f t="shared" si="4"/>
        <v>-0.22784810126582286</v>
      </c>
      <c r="E46" s="155"/>
      <c r="F46" s="117">
        <v>12.2</v>
      </c>
      <c r="G46" s="154">
        <f t="shared" si="5"/>
        <v>-5.327868852459005E-2</v>
      </c>
      <c r="H46" s="155"/>
      <c r="I46" s="119">
        <v>11.55</v>
      </c>
      <c r="J46" s="154">
        <f t="shared" si="6"/>
        <v>-0.26898734177215189</v>
      </c>
      <c r="K46" s="155"/>
    </row>
    <row r="47" spans="1:11">
      <c r="A47" s="112" t="s">
        <v>65</v>
      </c>
      <c r="B47" s="106">
        <f>SUM(B35:B46)</f>
        <v>0</v>
      </c>
      <c r="C47" s="107">
        <f>SUM(C35:C46)</f>
        <v>189.60000000000002</v>
      </c>
      <c r="D47" s="148">
        <f t="shared" ref="D47" si="7">(F47-C47)/C47</f>
        <v>-0.22784810126582286</v>
      </c>
      <c r="E47" s="149"/>
      <c r="F47" s="107">
        <f>SUM(F35:F46)</f>
        <v>146.4</v>
      </c>
      <c r="G47" s="148">
        <f>(I47-F47)/F47</f>
        <v>-5.3278688524590237E-2</v>
      </c>
      <c r="H47" s="149"/>
      <c r="I47" s="107">
        <f>SUM(I35:I46)</f>
        <v>138.6</v>
      </c>
      <c r="J47" s="148">
        <f>(+I47-C47)/C47</f>
        <v>-0.268987341772152</v>
      </c>
      <c r="K47" s="149"/>
    </row>
    <row r="48" spans="1:11" ht="15">
      <c r="A48" s="111"/>
      <c r="B48"/>
      <c r="C48"/>
      <c r="D48"/>
      <c r="E48"/>
      <c r="F48"/>
      <c r="G48"/>
      <c r="H48"/>
      <c r="I48"/>
      <c r="J48"/>
      <c r="K48"/>
    </row>
    <row r="49" spans="1:11" ht="15">
      <c r="A49" s="120" t="s">
        <v>77</v>
      </c>
      <c r="B49" s="122"/>
      <c r="C49" s="122"/>
      <c r="D49" s="122"/>
      <c r="E49" s="122"/>
      <c r="F49" s="122"/>
      <c r="G49" s="122"/>
      <c r="H49" s="122"/>
      <c r="I49" s="122"/>
      <c r="J49" s="122"/>
      <c r="K49" s="122"/>
    </row>
    <row r="50" spans="1:11">
      <c r="A50" s="112" t="s">
        <v>4</v>
      </c>
      <c r="B50" s="121">
        <v>0</v>
      </c>
      <c r="C50" s="114">
        <v>15.8</v>
      </c>
      <c r="D50" s="148">
        <f t="shared" ref="D50:D61" si="8">(F50-C50)/C50</f>
        <v>-0.22784810126582286</v>
      </c>
      <c r="E50" s="149"/>
      <c r="F50" s="116">
        <v>12.2</v>
      </c>
      <c r="G50" s="148">
        <f t="shared" ref="G50:G61" si="9">(I50-F50)/F50</f>
        <v>-5.327868852459005E-2</v>
      </c>
      <c r="H50" s="149"/>
      <c r="I50" s="118">
        <v>11.55</v>
      </c>
      <c r="J50" s="148">
        <f t="shared" ref="J50:J61" si="10">(+I50-C50)/C50</f>
        <v>-0.26898734177215189</v>
      </c>
      <c r="K50" s="149"/>
    </row>
    <row r="51" spans="1:11">
      <c r="A51" s="112" t="s">
        <v>5</v>
      </c>
      <c r="B51" s="106">
        <v>0</v>
      </c>
      <c r="C51" s="114">
        <v>15.8</v>
      </c>
      <c r="D51" s="148">
        <f t="shared" si="8"/>
        <v>-0.22784810126582286</v>
      </c>
      <c r="E51" s="149"/>
      <c r="F51" s="116">
        <v>12.2</v>
      </c>
      <c r="G51" s="148">
        <f t="shared" si="9"/>
        <v>-5.327868852459005E-2</v>
      </c>
      <c r="H51" s="149"/>
      <c r="I51" s="118">
        <v>11.55</v>
      </c>
      <c r="J51" s="148">
        <f t="shared" si="10"/>
        <v>-0.26898734177215189</v>
      </c>
      <c r="K51" s="149"/>
    </row>
    <row r="52" spans="1:11">
      <c r="A52" s="112" t="s">
        <v>6</v>
      </c>
      <c r="B52" s="106">
        <v>0</v>
      </c>
      <c r="C52" s="114">
        <v>15.8</v>
      </c>
      <c r="D52" s="148">
        <f t="shared" si="8"/>
        <v>-0.22784810126582286</v>
      </c>
      <c r="E52" s="149"/>
      <c r="F52" s="116">
        <v>12.2</v>
      </c>
      <c r="G52" s="148">
        <f t="shared" si="9"/>
        <v>-5.327868852459005E-2</v>
      </c>
      <c r="H52" s="149"/>
      <c r="I52" s="118">
        <v>11.55</v>
      </c>
      <c r="J52" s="148">
        <f t="shared" si="10"/>
        <v>-0.26898734177215189</v>
      </c>
      <c r="K52" s="149"/>
    </row>
    <row r="53" spans="1:11">
      <c r="A53" s="112" t="s">
        <v>7</v>
      </c>
      <c r="B53" s="106">
        <v>0</v>
      </c>
      <c r="C53" s="114">
        <v>15.8</v>
      </c>
      <c r="D53" s="148">
        <f t="shared" si="8"/>
        <v>-0.22784810126582286</v>
      </c>
      <c r="E53" s="149"/>
      <c r="F53" s="116">
        <v>12.2</v>
      </c>
      <c r="G53" s="148">
        <f t="shared" si="9"/>
        <v>-5.327868852459005E-2</v>
      </c>
      <c r="H53" s="149"/>
      <c r="I53" s="118">
        <v>11.55</v>
      </c>
      <c r="J53" s="148">
        <f t="shared" si="10"/>
        <v>-0.26898734177215189</v>
      </c>
      <c r="K53" s="149"/>
    </row>
    <row r="54" spans="1:11">
      <c r="A54" s="112" t="s">
        <v>8</v>
      </c>
      <c r="B54" s="106">
        <v>0</v>
      </c>
      <c r="C54" s="114">
        <v>15.8</v>
      </c>
      <c r="D54" s="148">
        <f t="shared" si="8"/>
        <v>-0.22784810126582286</v>
      </c>
      <c r="E54" s="149"/>
      <c r="F54" s="116">
        <v>12.2</v>
      </c>
      <c r="G54" s="148">
        <f t="shared" si="9"/>
        <v>-5.327868852459005E-2</v>
      </c>
      <c r="H54" s="149"/>
      <c r="I54" s="118">
        <v>11.55</v>
      </c>
      <c r="J54" s="148">
        <f t="shared" si="10"/>
        <v>-0.26898734177215189</v>
      </c>
      <c r="K54" s="149"/>
    </row>
    <row r="55" spans="1:11">
      <c r="A55" s="112" t="s">
        <v>9</v>
      </c>
      <c r="B55" s="106">
        <v>0</v>
      </c>
      <c r="C55" s="114">
        <v>15.8</v>
      </c>
      <c r="D55" s="148">
        <f t="shared" si="8"/>
        <v>-0.22784810126582286</v>
      </c>
      <c r="E55" s="149"/>
      <c r="F55" s="116">
        <v>12.2</v>
      </c>
      <c r="G55" s="148">
        <f t="shared" si="9"/>
        <v>-5.327868852459005E-2</v>
      </c>
      <c r="H55" s="149"/>
      <c r="I55" s="118">
        <v>11.55</v>
      </c>
      <c r="J55" s="148">
        <f t="shared" si="10"/>
        <v>-0.26898734177215189</v>
      </c>
      <c r="K55" s="149"/>
    </row>
    <row r="56" spans="1:11">
      <c r="A56" s="112" t="s">
        <v>10</v>
      </c>
      <c r="B56" s="106">
        <v>0</v>
      </c>
      <c r="C56" s="114">
        <v>15.8</v>
      </c>
      <c r="D56" s="148">
        <f t="shared" si="8"/>
        <v>-0.22784810126582286</v>
      </c>
      <c r="E56" s="149"/>
      <c r="F56" s="116">
        <v>12.2</v>
      </c>
      <c r="G56" s="148">
        <f t="shared" si="9"/>
        <v>-5.327868852459005E-2</v>
      </c>
      <c r="H56" s="149"/>
      <c r="I56" s="118">
        <v>11.55</v>
      </c>
      <c r="J56" s="148">
        <f t="shared" si="10"/>
        <v>-0.26898734177215189</v>
      </c>
      <c r="K56" s="149"/>
    </row>
    <row r="57" spans="1:11">
      <c r="A57" s="112" t="s">
        <v>11</v>
      </c>
      <c r="B57" s="106">
        <v>0</v>
      </c>
      <c r="C57" s="114">
        <v>15.8</v>
      </c>
      <c r="D57" s="148">
        <f t="shared" si="8"/>
        <v>-0.22784810126582286</v>
      </c>
      <c r="E57" s="149"/>
      <c r="F57" s="116">
        <v>12.2</v>
      </c>
      <c r="G57" s="148">
        <f t="shared" si="9"/>
        <v>-5.327868852459005E-2</v>
      </c>
      <c r="H57" s="149"/>
      <c r="I57" s="118">
        <v>11.55</v>
      </c>
      <c r="J57" s="148">
        <f t="shared" si="10"/>
        <v>-0.26898734177215189</v>
      </c>
      <c r="K57" s="149"/>
    </row>
    <row r="58" spans="1:11">
      <c r="A58" s="112" t="s">
        <v>12</v>
      </c>
      <c r="B58" s="106">
        <v>0</v>
      </c>
      <c r="C58" s="114">
        <v>15.8</v>
      </c>
      <c r="D58" s="148">
        <f t="shared" si="8"/>
        <v>-0.22784810126582286</v>
      </c>
      <c r="E58" s="149"/>
      <c r="F58" s="116">
        <v>12.2</v>
      </c>
      <c r="G58" s="148">
        <f t="shared" si="9"/>
        <v>-5.327868852459005E-2</v>
      </c>
      <c r="H58" s="149"/>
      <c r="I58" s="118">
        <v>11.55</v>
      </c>
      <c r="J58" s="148">
        <f t="shared" si="10"/>
        <v>-0.26898734177215189</v>
      </c>
      <c r="K58" s="149"/>
    </row>
    <row r="59" spans="1:11">
      <c r="A59" s="112" t="s">
        <v>13</v>
      </c>
      <c r="B59" s="106">
        <v>0</v>
      </c>
      <c r="C59" s="114">
        <v>15.8</v>
      </c>
      <c r="D59" s="148">
        <f t="shared" si="8"/>
        <v>-0.22784810126582286</v>
      </c>
      <c r="E59" s="149"/>
      <c r="F59" s="116">
        <v>12.2</v>
      </c>
      <c r="G59" s="148">
        <f t="shared" si="9"/>
        <v>-5.327868852459005E-2</v>
      </c>
      <c r="H59" s="149"/>
      <c r="I59" s="118">
        <v>11.55</v>
      </c>
      <c r="J59" s="148">
        <f t="shared" si="10"/>
        <v>-0.26898734177215189</v>
      </c>
      <c r="K59" s="149"/>
    </row>
    <row r="60" spans="1:11">
      <c r="A60" s="112" t="s">
        <v>14</v>
      </c>
      <c r="B60" s="106">
        <v>0</v>
      </c>
      <c r="C60" s="114">
        <v>15.8</v>
      </c>
      <c r="D60" s="148">
        <f t="shared" si="8"/>
        <v>-0.22784810126582286</v>
      </c>
      <c r="E60" s="149"/>
      <c r="F60" s="116">
        <v>12.2</v>
      </c>
      <c r="G60" s="148">
        <f t="shared" si="9"/>
        <v>-5.327868852459005E-2</v>
      </c>
      <c r="H60" s="149"/>
      <c r="I60" s="118">
        <v>11.55</v>
      </c>
      <c r="J60" s="148">
        <f t="shared" si="10"/>
        <v>-0.26898734177215189</v>
      </c>
      <c r="K60" s="149"/>
    </row>
    <row r="61" spans="1:11">
      <c r="A61" s="113" t="s">
        <v>15</v>
      </c>
      <c r="B61" s="110">
        <v>0</v>
      </c>
      <c r="C61" s="115">
        <v>15.8</v>
      </c>
      <c r="D61" s="154">
        <f t="shared" si="8"/>
        <v>-0.22784810126582286</v>
      </c>
      <c r="E61" s="155"/>
      <c r="F61" s="117">
        <v>12.2</v>
      </c>
      <c r="G61" s="154">
        <f t="shared" si="9"/>
        <v>-5.327868852459005E-2</v>
      </c>
      <c r="H61" s="155"/>
      <c r="I61" s="119">
        <v>11.55</v>
      </c>
      <c r="J61" s="154">
        <f t="shared" si="10"/>
        <v>-0.26898734177215189</v>
      </c>
      <c r="K61" s="155"/>
    </row>
    <row r="62" spans="1:11">
      <c r="A62" s="112" t="s">
        <v>65</v>
      </c>
      <c r="B62" s="106">
        <f>SUM(B50:B61)</f>
        <v>0</v>
      </c>
      <c r="C62" s="107">
        <f>SUM(C50:C61)</f>
        <v>189.60000000000002</v>
      </c>
      <c r="D62" s="148">
        <f t="shared" ref="D62" si="11">(F62-C62)/C62</f>
        <v>-0.22784810126582286</v>
      </c>
      <c r="E62" s="149"/>
      <c r="F62" s="107">
        <f>SUM(F50:F61)</f>
        <v>146.4</v>
      </c>
      <c r="G62" s="148">
        <f>(I62-F62)/F62</f>
        <v>-5.3278688524590237E-2</v>
      </c>
      <c r="H62" s="149"/>
      <c r="I62" s="107">
        <f>SUM(I50:I61)</f>
        <v>138.6</v>
      </c>
      <c r="J62" s="148">
        <f>(+I62-C62)/C62</f>
        <v>-0.268987341772152</v>
      </c>
      <c r="K62" s="149"/>
    </row>
    <row r="63" spans="1:11" ht="15">
      <c r="A63" s="111"/>
      <c r="B63"/>
      <c r="C63"/>
      <c r="D63"/>
      <c r="E63"/>
      <c r="F63"/>
      <c r="G63"/>
      <c r="H63"/>
      <c r="I63"/>
      <c r="J63"/>
      <c r="K63"/>
    </row>
    <row r="64" spans="1:11" ht="15">
      <c r="A64" s="120" t="s">
        <v>78</v>
      </c>
      <c r="B64" s="122"/>
      <c r="C64" s="122"/>
      <c r="D64" s="122"/>
      <c r="E64" s="122"/>
      <c r="F64" s="122"/>
      <c r="G64" s="122"/>
      <c r="H64" s="122"/>
      <c r="I64" s="122"/>
      <c r="J64" s="122"/>
      <c r="K64" s="122"/>
    </row>
    <row r="65" spans="1:11">
      <c r="A65" s="112" t="s">
        <v>4</v>
      </c>
      <c r="B65" s="121">
        <v>0</v>
      </c>
      <c r="C65" s="114">
        <v>15.8</v>
      </c>
      <c r="D65" s="148">
        <f t="shared" ref="D65:D76" si="12">(F65-C65)/C65</f>
        <v>-0.22784810126582286</v>
      </c>
      <c r="E65" s="149"/>
      <c r="F65" s="116">
        <v>12.2</v>
      </c>
      <c r="G65" s="148">
        <f t="shared" ref="G65:G76" si="13">(I65-F65)/F65</f>
        <v>-5.327868852459005E-2</v>
      </c>
      <c r="H65" s="149"/>
      <c r="I65" s="118">
        <v>11.55</v>
      </c>
      <c r="J65" s="148">
        <f t="shared" ref="J65:J76" si="14">(+I65-C65)/C65</f>
        <v>-0.26898734177215189</v>
      </c>
      <c r="K65" s="149"/>
    </row>
    <row r="66" spans="1:11">
      <c r="A66" s="112" t="s">
        <v>5</v>
      </c>
      <c r="B66" s="106">
        <v>100</v>
      </c>
      <c r="C66" s="114">
        <v>15.8</v>
      </c>
      <c r="D66" s="148">
        <f t="shared" si="12"/>
        <v>-0.17088607594936714</v>
      </c>
      <c r="E66" s="149"/>
      <c r="F66" s="116">
        <v>13.1</v>
      </c>
      <c r="G66" s="148">
        <f t="shared" si="13"/>
        <v>-5.3435114503816744E-2</v>
      </c>
      <c r="H66" s="149"/>
      <c r="I66" s="118">
        <v>12.4</v>
      </c>
      <c r="J66" s="148">
        <f t="shared" si="14"/>
        <v>-0.21518987341772153</v>
      </c>
      <c r="K66" s="149"/>
    </row>
    <row r="67" spans="1:11">
      <c r="A67" s="112" t="s">
        <v>6</v>
      </c>
      <c r="B67" s="106">
        <v>0</v>
      </c>
      <c r="C67" s="114">
        <v>15.8</v>
      </c>
      <c r="D67" s="148">
        <f t="shared" si="12"/>
        <v>-0.22784810126582286</v>
      </c>
      <c r="E67" s="149"/>
      <c r="F67" s="116">
        <v>12.2</v>
      </c>
      <c r="G67" s="148">
        <f t="shared" si="13"/>
        <v>-5.327868852459005E-2</v>
      </c>
      <c r="H67" s="149"/>
      <c r="I67" s="118">
        <v>11.55</v>
      </c>
      <c r="J67" s="148">
        <f t="shared" si="14"/>
        <v>-0.26898734177215189</v>
      </c>
      <c r="K67" s="149"/>
    </row>
    <row r="68" spans="1:11">
      <c r="A68" s="112" t="s">
        <v>7</v>
      </c>
      <c r="B68" s="106">
        <v>100</v>
      </c>
      <c r="C68" s="114">
        <v>15.8</v>
      </c>
      <c r="D68" s="148">
        <f t="shared" si="12"/>
        <v>-0.17088607594936714</v>
      </c>
      <c r="E68" s="149"/>
      <c r="F68" s="116">
        <v>13.1</v>
      </c>
      <c r="G68" s="148">
        <f t="shared" si="13"/>
        <v>-5.3435114503816744E-2</v>
      </c>
      <c r="H68" s="149"/>
      <c r="I68" s="118">
        <v>12.4</v>
      </c>
      <c r="J68" s="148">
        <f t="shared" si="14"/>
        <v>-0.21518987341772153</v>
      </c>
      <c r="K68" s="149"/>
    </row>
    <row r="69" spans="1:11">
      <c r="A69" s="112" t="s">
        <v>8</v>
      </c>
      <c r="B69" s="106">
        <v>0</v>
      </c>
      <c r="C69" s="114">
        <v>15.8</v>
      </c>
      <c r="D69" s="148">
        <f t="shared" si="12"/>
        <v>-0.22784810126582286</v>
      </c>
      <c r="E69" s="149"/>
      <c r="F69" s="116">
        <v>12.2</v>
      </c>
      <c r="G69" s="148">
        <f t="shared" si="13"/>
        <v>-5.327868852459005E-2</v>
      </c>
      <c r="H69" s="149"/>
      <c r="I69" s="118">
        <v>11.55</v>
      </c>
      <c r="J69" s="148">
        <f t="shared" si="14"/>
        <v>-0.26898734177215189</v>
      </c>
      <c r="K69" s="149"/>
    </row>
    <row r="70" spans="1:11">
      <c r="A70" s="112" t="s">
        <v>9</v>
      </c>
      <c r="B70" s="106">
        <v>0</v>
      </c>
      <c r="C70" s="114">
        <v>15.8</v>
      </c>
      <c r="D70" s="148">
        <f t="shared" si="12"/>
        <v>-0.22784810126582286</v>
      </c>
      <c r="E70" s="149"/>
      <c r="F70" s="116">
        <v>12.2</v>
      </c>
      <c r="G70" s="148">
        <f t="shared" si="13"/>
        <v>-5.327868852459005E-2</v>
      </c>
      <c r="H70" s="149"/>
      <c r="I70" s="118">
        <v>11.55</v>
      </c>
      <c r="J70" s="148">
        <f t="shared" si="14"/>
        <v>-0.26898734177215189</v>
      </c>
      <c r="K70" s="149"/>
    </row>
    <row r="71" spans="1:11">
      <c r="A71" s="112" t="s">
        <v>10</v>
      </c>
      <c r="B71" s="106">
        <v>100</v>
      </c>
      <c r="C71" s="114">
        <v>15.8</v>
      </c>
      <c r="D71" s="148">
        <f t="shared" si="12"/>
        <v>-0.17088607594936714</v>
      </c>
      <c r="E71" s="149"/>
      <c r="F71" s="116">
        <v>13.1</v>
      </c>
      <c r="G71" s="148">
        <f t="shared" si="13"/>
        <v>-5.3435114503816744E-2</v>
      </c>
      <c r="H71" s="149"/>
      <c r="I71" s="118">
        <v>12.4</v>
      </c>
      <c r="J71" s="148">
        <f t="shared" si="14"/>
        <v>-0.21518987341772153</v>
      </c>
      <c r="K71" s="149"/>
    </row>
    <row r="72" spans="1:11">
      <c r="A72" s="112" t="s">
        <v>11</v>
      </c>
      <c r="B72" s="106">
        <v>0</v>
      </c>
      <c r="C72" s="114">
        <v>15.8</v>
      </c>
      <c r="D72" s="148">
        <f t="shared" si="12"/>
        <v>-0.22784810126582286</v>
      </c>
      <c r="E72" s="149"/>
      <c r="F72" s="116">
        <v>12.2</v>
      </c>
      <c r="G72" s="148">
        <f t="shared" si="13"/>
        <v>-5.327868852459005E-2</v>
      </c>
      <c r="H72" s="149"/>
      <c r="I72" s="118">
        <v>11.55</v>
      </c>
      <c r="J72" s="148">
        <f t="shared" si="14"/>
        <v>-0.26898734177215189</v>
      </c>
      <c r="K72" s="149"/>
    </row>
    <row r="73" spans="1:11">
      <c r="A73" s="112" t="s">
        <v>12</v>
      </c>
      <c r="B73" s="106">
        <v>100</v>
      </c>
      <c r="C73" s="114">
        <v>15.8</v>
      </c>
      <c r="D73" s="148">
        <f t="shared" si="12"/>
        <v>-0.17088607594936714</v>
      </c>
      <c r="E73" s="149"/>
      <c r="F73" s="116">
        <v>13.1</v>
      </c>
      <c r="G73" s="148">
        <f t="shared" si="13"/>
        <v>-5.3435114503816744E-2</v>
      </c>
      <c r="H73" s="149"/>
      <c r="I73" s="118">
        <v>12.4</v>
      </c>
      <c r="J73" s="148">
        <f t="shared" si="14"/>
        <v>-0.21518987341772153</v>
      </c>
      <c r="K73" s="149"/>
    </row>
    <row r="74" spans="1:11">
      <c r="A74" s="112" t="s">
        <v>13</v>
      </c>
      <c r="B74" s="106">
        <v>0</v>
      </c>
      <c r="C74" s="114">
        <v>15.8</v>
      </c>
      <c r="D74" s="148">
        <f t="shared" si="12"/>
        <v>-0.22784810126582286</v>
      </c>
      <c r="E74" s="149"/>
      <c r="F74" s="116">
        <v>12.2</v>
      </c>
      <c r="G74" s="148">
        <f t="shared" si="13"/>
        <v>-5.327868852459005E-2</v>
      </c>
      <c r="H74" s="149"/>
      <c r="I74" s="118">
        <v>11.55</v>
      </c>
      <c r="J74" s="148">
        <f t="shared" si="14"/>
        <v>-0.26898734177215189</v>
      </c>
      <c r="K74" s="149"/>
    </row>
    <row r="75" spans="1:11">
      <c r="A75" s="112" t="s">
        <v>14</v>
      </c>
      <c r="B75" s="106">
        <v>0</v>
      </c>
      <c r="C75" s="114">
        <v>15.8</v>
      </c>
      <c r="D75" s="148">
        <f t="shared" si="12"/>
        <v>-0.22784810126582286</v>
      </c>
      <c r="E75" s="149"/>
      <c r="F75" s="116">
        <v>12.2</v>
      </c>
      <c r="G75" s="148">
        <f t="shared" si="13"/>
        <v>-5.327868852459005E-2</v>
      </c>
      <c r="H75" s="149"/>
      <c r="I75" s="118">
        <v>11.55</v>
      </c>
      <c r="J75" s="148">
        <f t="shared" si="14"/>
        <v>-0.26898734177215189</v>
      </c>
      <c r="K75" s="149"/>
    </row>
    <row r="76" spans="1:11">
      <c r="A76" s="113" t="s">
        <v>15</v>
      </c>
      <c r="B76" s="110">
        <v>0</v>
      </c>
      <c r="C76" s="115">
        <v>15.8</v>
      </c>
      <c r="D76" s="154">
        <f t="shared" si="12"/>
        <v>-0.22784810126582286</v>
      </c>
      <c r="E76" s="155"/>
      <c r="F76" s="117">
        <v>12.2</v>
      </c>
      <c r="G76" s="154">
        <f t="shared" si="13"/>
        <v>-5.327868852459005E-2</v>
      </c>
      <c r="H76" s="155"/>
      <c r="I76" s="119">
        <v>11.55</v>
      </c>
      <c r="J76" s="154">
        <f t="shared" si="14"/>
        <v>-0.26898734177215189</v>
      </c>
      <c r="K76" s="155"/>
    </row>
    <row r="77" spans="1:11">
      <c r="A77" s="112" t="s">
        <v>65</v>
      </c>
      <c r="B77" s="106">
        <f>SUM(B65:B76)</f>
        <v>400</v>
      </c>
      <c r="C77" s="107">
        <f>SUM(C65:C76)</f>
        <v>189.60000000000002</v>
      </c>
      <c r="D77" s="148">
        <f t="shared" ref="D77" si="15">(F77-C77)/C77</f>
        <v>-0.20886075949367114</v>
      </c>
      <c r="E77" s="149"/>
      <c r="F77" s="107">
        <f>SUM(F65:F76)</f>
        <v>149.99999999999997</v>
      </c>
      <c r="G77" s="148">
        <f>(I77-F77)/F77</f>
        <v>-5.3333333333332962E-2</v>
      </c>
      <c r="H77" s="149"/>
      <c r="I77" s="107">
        <f>SUM(I65:I76)</f>
        <v>142.00000000000003</v>
      </c>
      <c r="J77" s="148">
        <f>(+I77-C77)/C77</f>
        <v>-0.25105485232067504</v>
      </c>
      <c r="K77" s="149"/>
    </row>
    <row r="78" spans="1:11" ht="15">
      <c r="A78" s="111"/>
      <c r="B78"/>
      <c r="C78"/>
      <c r="D78"/>
      <c r="E78"/>
      <c r="F78"/>
      <c r="G78"/>
      <c r="H78"/>
      <c r="I78"/>
      <c r="J78"/>
      <c r="K78"/>
    </row>
    <row r="79" spans="1:11" ht="15">
      <c r="A79" s="120" t="s">
        <v>79</v>
      </c>
      <c r="B79" s="122"/>
      <c r="C79" s="122"/>
      <c r="D79" s="122"/>
      <c r="E79" s="122"/>
      <c r="F79" s="122"/>
      <c r="G79" s="122"/>
      <c r="H79" s="122"/>
      <c r="I79" s="122"/>
      <c r="J79" s="122"/>
      <c r="K79" s="122"/>
    </row>
    <row r="80" spans="1:11">
      <c r="A80" s="112" t="s">
        <v>4</v>
      </c>
      <c r="B80" s="121">
        <v>2200</v>
      </c>
      <c r="C80" s="114">
        <v>30.25</v>
      </c>
      <c r="D80" s="148">
        <f t="shared" ref="D80:D91" si="16">(F80-C80)/C80</f>
        <v>0.59173553719008287</v>
      </c>
      <c r="E80" s="149"/>
      <c r="F80" s="116">
        <v>48.150000000000006</v>
      </c>
      <c r="G80" s="148">
        <f t="shared" ref="G80:G91" si="17">(I80-F80)/F80</f>
        <v>-0.1557632398753894</v>
      </c>
      <c r="H80" s="149"/>
      <c r="I80" s="118">
        <v>40.650000000000006</v>
      </c>
      <c r="J80" s="148">
        <f t="shared" si="0"/>
        <v>0.34380165289256215</v>
      </c>
      <c r="K80" s="149"/>
    </row>
    <row r="81" spans="1:11">
      <c r="A81" s="112" t="s">
        <v>5</v>
      </c>
      <c r="B81" s="106">
        <v>8400</v>
      </c>
      <c r="C81" s="114">
        <v>82.949999999999989</v>
      </c>
      <c r="D81" s="148">
        <f t="shared" si="16"/>
        <v>3.0138637733574445</v>
      </c>
      <c r="E81" s="149"/>
      <c r="F81" s="116">
        <v>332.95</v>
      </c>
      <c r="G81" s="148">
        <f t="shared" si="17"/>
        <v>-0.49316714221354557</v>
      </c>
      <c r="H81" s="149"/>
      <c r="I81" s="118">
        <v>168.75</v>
      </c>
      <c r="J81" s="148">
        <f t="shared" si="0"/>
        <v>1.0343580470162752</v>
      </c>
      <c r="K81" s="149"/>
    </row>
    <row r="82" spans="1:11">
      <c r="A82" s="112" t="s">
        <v>6</v>
      </c>
      <c r="B82" s="106">
        <v>5900</v>
      </c>
      <c r="C82" s="114">
        <v>61.7</v>
      </c>
      <c r="D82" s="148">
        <f t="shared" si="16"/>
        <v>2.3703403565640193</v>
      </c>
      <c r="E82" s="149"/>
      <c r="F82" s="116">
        <v>207.95</v>
      </c>
      <c r="G82" s="148">
        <f t="shared" si="17"/>
        <v>-0.44698244770377499</v>
      </c>
      <c r="H82" s="149"/>
      <c r="I82" s="118">
        <v>114.99999999999999</v>
      </c>
      <c r="J82" s="148">
        <f t="shared" si="0"/>
        <v>0.8638573743922201</v>
      </c>
      <c r="K82" s="149"/>
    </row>
    <row r="83" spans="1:11">
      <c r="A83" s="112" t="s">
        <v>7</v>
      </c>
      <c r="B83" s="106">
        <v>3000</v>
      </c>
      <c r="C83" s="114">
        <v>37.049999999999997</v>
      </c>
      <c r="D83" s="148">
        <f t="shared" si="16"/>
        <v>0.69905533063427816</v>
      </c>
      <c r="E83" s="149"/>
      <c r="F83" s="116">
        <v>62.95</v>
      </c>
      <c r="G83" s="148">
        <f t="shared" si="17"/>
        <v>-0.16362192216044474</v>
      </c>
      <c r="H83" s="149"/>
      <c r="I83" s="118">
        <v>52.650000000000006</v>
      </c>
      <c r="J83" s="148">
        <f t="shared" si="0"/>
        <v>0.42105263157894762</v>
      </c>
      <c r="K83" s="149"/>
    </row>
    <row r="84" spans="1:11">
      <c r="A84" s="112" t="s">
        <v>8</v>
      </c>
      <c r="B84" s="106">
        <v>8900</v>
      </c>
      <c r="C84" s="114">
        <v>87.199999999999989</v>
      </c>
      <c r="D84" s="148">
        <f t="shared" si="16"/>
        <v>3.1049311926605507</v>
      </c>
      <c r="E84" s="149"/>
      <c r="F84" s="116">
        <v>357.95</v>
      </c>
      <c r="G84" s="148">
        <f t="shared" si="17"/>
        <v>-0.49853331470875817</v>
      </c>
      <c r="H84" s="149"/>
      <c r="I84" s="118">
        <v>179.5</v>
      </c>
      <c r="J84" s="148">
        <f t="shared" si="0"/>
        <v>1.0584862385321103</v>
      </c>
      <c r="K84" s="149"/>
    </row>
    <row r="85" spans="1:11">
      <c r="A85" s="112" t="s">
        <v>9</v>
      </c>
      <c r="B85" s="106">
        <v>7200</v>
      </c>
      <c r="C85" s="114">
        <v>72.75</v>
      </c>
      <c r="D85" s="148">
        <f t="shared" si="16"/>
        <v>2.7518900343642612</v>
      </c>
      <c r="E85" s="149"/>
      <c r="F85" s="116">
        <v>272.95</v>
      </c>
      <c r="G85" s="148">
        <f t="shared" si="17"/>
        <v>-0.47627770653965917</v>
      </c>
      <c r="H85" s="149"/>
      <c r="I85" s="118">
        <v>142.95000000000002</v>
      </c>
      <c r="J85" s="148">
        <f t="shared" si="0"/>
        <v>0.96494845360824766</v>
      </c>
      <c r="K85" s="149"/>
    </row>
    <row r="86" spans="1:11">
      <c r="A86" s="112" t="s">
        <v>10</v>
      </c>
      <c r="B86" s="106">
        <v>900</v>
      </c>
      <c r="C86" s="114">
        <v>19.2</v>
      </c>
      <c r="D86" s="148">
        <f t="shared" si="16"/>
        <v>0.25520833333333348</v>
      </c>
      <c r="E86" s="149"/>
      <c r="F86" s="116">
        <v>24.1</v>
      </c>
      <c r="G86" s="148">
        <f t="shared" si="17"/>
        <v>-0.12240663900414948</v>
      </c>
      <c r="H86" s="149"/>
      <c r="I86" s="118">
        <v>21.15</v>
      </c>
      <c r="J86" s="148">
        <f t="shared" si="0"/>
        <v>0.10156249999999997</v>
      </c>
      <c r="K86" s="149"/>
    </row>
    <row r="87" spans="1:11">
      <c r="A87" s="112" t="s">
        <v>11</v>
      </c>
      <c r="B87" s="106">
        <v>400</v>
      </c>
      <c r="C87" s="114">
        <v>15.8</v>
      </c>
      <c r="D87" s="148">
        <f t="shared" si="16"/>
        <v>-1.1242764806330697E-16</v>
      </c>
      <c r="E87" s="149"/>
      <c r="F87" s="116">
        <v>15.799999999999999</v>
      </c>
      <c r="G87" s="148">
        <f t="shared" si="17"/>
        <v>-5.379746835443025E-2</v>
      </c>
      <c r="H87" s="149"/>
      <c r="I87" s="118">
        <v>14.950000000000001</v>
      </c>
      <c r="J87" s="148">
        <f t="shared" si="0"/>
        <v>-5.3797468354430354E-2</v>
      </c>
      <c r="K87" s="149"/>
    </row>
    <row r="88" spans="1:11">
      <c r="A88" s="112" t="s">
        <v>12</v>
      </c>
      <c r="B88" s="106">
        <v>3900</v>
      </c>
      <c r="C88" s="114">
        <v>44.7</v>
      </c>
      <c r="D88" s="148">
        <f t="shared" si="16"/>
        <v>1.4149888143176732</v>
      </c>
      <c r="E88" s="149"/>
      <c r="F88" s="116">
        <v>107.95</v>
      </c>
      <c r="G88" s="148">
        <f t="shared" si="17"/>
        <v>-0.33302454840203799</v>
      </c>
      <c r="H88" s="149"/>
      <c r="I88" s="118">
        <v>72</v>
      </c>
      <c r="J88" s="148">
        <f t="shared" si="0"/>
        <v>0.61073825503355694</v>
      </c>
      <c r="K88" s="149"/>
    </row>
    <row r="89" spans="1:11">
      <c r="A89" s="112" t="s">
        <v>13</v>
      </c>
      <c r="B89" s="106">
        <v>8200</v>
      </c>
      <c r="C89" s="114">
        <v>81.25</v>
      </c>
      <c r="D89" s="148">
        <f t="shared" si="16"/>
        <v>2.9747692307692306</v>
      </c>
      <c r="E89" s="149"/>
      <c r="F89" s="116">
        <v>322.95</v>
      </c>
      <c r="G89" s="148">
        <f t="shared" si="17"/>
        <v>-0.49078804768540013</v>
      </c>
      <c r="H89" s="149"/>
      <c r="I89" s="118">
        <v>164.45000000000002</v>
      </c>
      <c r="J89" s="148">
        <f t="shared" si="0"/>
        <v>1.0240000000000002</v>
      </c>
      <c r="K89" s="149"/>
    </row>
    <row r="90" spans="1:11">
      <c r="A90" s="112" t="s">
        <v>14</v>
      </c>
      <c r="B90" s="106">
        <v>6800</v>
      </c>
      <c r="C90" s="114">
        <v>69.349999999999994</v>
      </c>
      <c r="D90" s="148">
        <f t="shared" si="16"/>
        <v>2.6474405191059844</v>
      </c>
      <c r="E90" s="149"/>
      <c r="F90" s="116">
        <v>252.95</v>
      </c>
      <c r="G90" s="148">
        <f t="shared" si="17"/>
        <v>-0.46886736509191529</v>
      </c>
      <c r="H90" s="149"/>
      <c r="I90" s="118">
        <v>134.35000000000002</v>
      </c>
      <c r="J90" s="148">
        <f t="shared" si="0"/>
        <v>0.93727469358327375</v>
      </c>
      <c r="K90" s="149"/>
    </row>
    <row r="91" spans="1:11">
      <c r="A91" s="113" t="s">
        <v>15</v>
      </c>
      <c r="B91" s="110">
        <v>4800</v>
      </c>
      <c r="C91" s="115">
        <v>52.349999999999994</v>
      </c>
      <c r="D91" s="154">
        <f t="shared" si="16"/>
        <v>1.9216809933142311</v>
      </c>
      <c r="E91" s="155"/>
      <c r="F91" s="117">
        <v>152.94999999999999</v>
      </c>
      <c r="G91" s="154">
        <f t="shared" si="17"/>
        <v>-0.40274599542334094</v>
      </c>
      <c r="H91" s="155"/>
      <c r="I91" s="119">
        <v>91.35</v>
      </c>
      <c r="J91" s="154">
        <f t="shared" si="0"/>
        <v>0.7449856733524356</v>
      </c>
      <c r="K91" s="155"/>
    </row>
    <row r="92" spans="1:11">
      <c r="A92" s="112" t="s">
        <v>65</v>
      </c>
      <c r="B92" s="106">
        <f>SUM(B80:B91)</f>
        <v>60600</v>
      </c>
      <c r="C92" s="107">
        <f>SUM(C80:C91)</f>
        <v>654.54999999999995</v>
      </c>
      <c r="D92" s="148">
        <f t="shared" si="1"/>
        <v>2.2993659766251624</v>
      </c>
      <c r="E92" s="149"/>
      <c r="F92" s="107">
        <f>SUM(F80:F91)</f>
        <v>2159.6</v>
      </c>
      <c r="G92" s="148">
        <f>(I92-F92)/F92</f>
        <v>-0.44538340433413592</v>
      </c>
      <c r="H92" s="149"/>
      <c r="I92" s="107">
        <f>SUM(I80:I91)</f>
        <v>1197.75</v>
      </c>
      <c r="J92" s="148">
        <f>(+I92-C92)/C92</f>
        <v>0.82988312581162649</v>
      </c>
      <c r="K92" s="149"/>
    </row>
    <row r="93" spans="1:11" ht="15">
      <c r="A93" s="111"/>
      <c r="B93"/>
      <c r="C93"/>
      <c r="D93"/>
      <c r="E93"/>
      <c r="F93"/>
      <c r="G93"/>
      <c r="H93"/>
      <c r="I93"/>
      <c r="J93"/>
      <c r="K93"/>
    </row>
    <row r="94" spans="1:11" ht="15">
      <c r="A94" s="120" t="s">
        <v>81</v>
      </c>
      <c r="B94" s="122"/>
      <c r="C94" s="122"/>
      <c r="D94" s="122"/>
      <c r="E94" s="122"/>
      <c r="F94" s="122"/>
      <c r="G94" s="122"/>
      <c r="H94" s="122"/>
      <c r="I94" s="122"/>
      <c r="J94" s="122"/>
      <c r="K94" s="122"/>
    </row>
    <row r="95" spans="1:11">
      <c r="A95" s="112" t="s">
        <v>4</v>
      </c>
      <c r="B95" s="121">
        <v>0</v>
      </c>
      <c r="C95" s="114">
        <v>15.8</v>
      </c>
      <c r="D95" s="148">
        <f t="shared" ref="D95:D106" si="18">(F95-C95)/C95</f>
        <v>10.582278481012658</v>
      </c>
      <c r="E95" s="149"/>
      <c r="F95" s="116">
        <v>183</v>
      </c>
      <c r="G95" s="148">
        <f t="shared" ref="G95:G106" si="19">(I95-F95)/F95</f>
        <v>-0.21106557377049182</v>
      </c>
      <c r="H95" s="149"/>
      <c r="I95" s="118">
        <v>144.375</v>
      </c>
      <c r="J95" s="148">
        <f t="shared" ref="J95:J106" si="20">(+I95-C95)/C95</f>
        <v>8.1376582278480996</v>
      </c>
      <c r="K95" s="149"/>
    </row>
    <row r="96" spans="1:11">
      <c r="A96" s="112" t="s">
        <v>5</v>
      </c>
      <c r="B96" s="106">
        <v>0</v>
      </c>
      <c r="C96" s="114">
        <v>15.8</v>
      </c>
      <c r="D96" s="148">
        <f t="shared" si="18"/>
        <v>10.582278481012658</v>
      </c>
      <c r="E96" s="149"/>
      <c r="F96" s="116">
        <v>183</v>
      </c>
      <c r="G96" s="148">
        <f t="shared" si="19"/>
        <v>-0.21106557377049182</v>
      </c>
      <c r="H96" s="149"/>
      <c r="I96" s="118">
        <v>144.375</v>
      </c>
      <c r="J96" s="148">
        <f t="shared" si="20"/>
        <v>8.1376582278480996</v>
      </c>
      <c r="K96" s="149"/>
    </row>
    <row r="97" spans="1:11">
      <c r="A97" s="112" t="s">
        <v>6</v>
      </c>
      <c r="B97" s="106">
        <v>0</v>
      </c>
      <c r="C97" s="114">
        <v>15.8</v>
      </c>
      <c r="D97" s="148">
        <f t="shared" si="18"/>
        <v>10.582278481012658</v>
      </c>
      <c r="E97" s="149"/>
      <c r="F97" s="116">
        <v>183</v>
      </c>
      <c r="G97" s="148">
        <f t="shared" si="19"/>
        <v>-0.21106557377049182</v>
      </c>
      <c r="H97" s="149"/>
      <c r="I97" s="118">
        <v>144.375</v>
      </c>
      <c r="J97" s="148">
        <f t="shared" si="20"/>
        <v>8.1376582278480996</v>
      </c>
      <c r="K97" s="149"/>
    </row>
    <row r="98" spans="1:11">
      <c r="A98" s="112" t="s">
        <v>7</v>
      </c>
      <c r="B98" s="106">
        <v>0</v>
      </c>
      <c r="C98" s="114">
        <v>15.8</v>
      </c>
      <c r="D98" s="148">
        <f t="shared" si="18"/>
        <v>10.582278481012658</v>
      </c>
      <c r="E98" s="149"/>
      <c r="F98" s="116">
        <v>183</v>
      </c>
      <c r="G98" s="148">
        <f t="shared" si="19"/>
        <v>-0.21106557377049182</v>
      </c>
      <c r="H98" s="149"/>
      <c r="I98" s="118">
        <v>144.375</v>
      </c>
      <c r="J98" s="148">
        <f t="shared" si="20"/>
        <v>8.1376582278480996</v>
      </c>
      <c r="K98" s="149"/>
    </row>
    <row r="99" spans="1:11">
      <c r="A99" s="112" t="s">
        <v>8</v>
      </c>
      <c r="B99" s="106">
        <v>0</v>
      </c>
      <c r="C99" s="114">
        <v>15.8</v>
      </c>
      <c r="D99" s="148">
        <f t="shared" si="18"/>
        <v>10.582278481012658</v>
      </c>
      <c r="E99" s="149"/>
      <c r="F99" s="116">
        <v>183</v>
      </c>
      <c r="G99" s="148">
        <f t="shared" si="19"/>
        <v>-0.21106557377049182</v>
      </c>
      <c r="H99" s="149"/>
      <c r="I99" s="118">
        <v>144.375</v>
      </c>
      <c r="J99" s="148">
        <f t="shared" si="20"/>
        <v>8.1376582278480996</v>
      </c>
      <c r="K99" s="149"/>
    </row>
    <row r="100" spans="1:11">
      <c r="A100" s="112" t="s">
        <v>9</v>
      </c>
      <c r="B100" s="106">
        <v>0</v>
      </c>
      <c r="C100" s="114">
        <v>15.8</v>
      </c>
      <c r="D100" s="148">
        <f t="shared" si="18"/>
        <v>10.582278481012658</v>
      </c>
      <c r="E100" s="149"/>
      <c r="F100" s="116">
        <v>183</v>
      </c>
      <c r="G100" s="148">
        <f t="shared" si="19"/>
        <v>-0.21106557377049182</v>
      </c>
      <c r="H100" s="149"/>
      <c r="I100" s="118">
        <v>144.375</v>
      </c>
      <c r="J100" s="148">
        <f t="shared" si="20"/>
        <v>8.1376582278480996</v>
      </c>
      <c r="K100" s="149"/>
    </row>
    <row r="101" spans="1:11">
      <c r="A101" s="112" t="s">
        <v>10</v>
      </c>
      <c r="B101" s="106">
        <v>0</v>
      </c>
      <c r="C101" s="114">
        <v>15.8</v>
      </c>
      <c r="D101" s="148">
        <f t="shared" si="18"/>
        <v>10.582278481012658</v>
      </c>
      <c r="E101" s="149"/>
      <c r="F101" s="116">
        <v>183</v>
      </c>
      <c r="G101" s="148">
        <f t="shared" si="19"/>
        <v>-0.21106557377049182</v>
      </c>
      <c r="H101" s="149"/>
      <c r="I101" s="118">
        <v>144.375</v>
      </c>
      <c r="J101" s="148">
        <f t="shared" si="20"/>
        <v>8.1376582278480996</v>
      </c>
      <c r="K101" s="149"/>
    </row>
    <row r="102" spans="1:11">
      <c r="A102" s="112" t="s">
        <v>11</v>
      </c>
      <c r="B102" s="106">
        <v>0</v>
      </c>
      <c r="C102" s="114">
        <v>15.8</v>
      </c>
      <c r="D102" s="148">
        <f t="shared" si="18"/>
        <v>10.582278481012658</v>
      </c>
      <c r="E102" s="149"/>
      <c r="F102" s="116">
        <v>183</v>
      </c>
      <c r="G102" s="148">
        <f t="shared" si="19"/>
        <v>-0.21106557377049182</v>
      </c>
      <c r="H102" s="149"/>
      <c r="I102" s="118">
        <v>144.375</v>
      </c>
      <c r="J102" s="148">
        <f t="shared" si="20"/>
        <v>8.1376582278480996</v>
      </c>
      <c r="K102" s="149"/>
    </row>
    <row r="103" spans="1:11">
      <c r="A103" s="112" t="s">
        <v>12</v>
      </c>
      <c r="B103" s="106">
        <v>0</v>
      </c>
      <c r="C103" s="114">
        <v>15.8</v>
      </c>
      <c r="D103" s="148">
        <f t="shared" si="18"/>
        <v>10.582278481012658</v>
      </c>
      <c r="E103" s="149"/>
      <c r="F103" s="116">
        <v>183</v>
      </c>
      <c r="G103" s="148">
        <f t="shared" si="19"/>
        <v>-0.21106557377049182</v>
      </c>
      <c r="H103" s="149"/>
      <c r="I103" s="118">
        <v>144.375</v>
      </c>
      <c r="J103" s="148">
        <f t="shared" si="20"/>
        <v>8.1376582278480996</v>
      </c>
      <c r="K103" s="149"/>
    </row>
    <row r="104" spans="1:11">
      <c r="A104" s="112" t="s">
        <v>13</v>
      </c>
      <c r="B104" s="106">
        <v>0</v>
      </c>
      <c r="C104" s="114">
        <v>15.8</v>
      </c>
      <c r="D104" s="148">
        <f t="shared" si="18"/>
        <v>10.582278481012658</v>
      </c>
      <c r="E104" s="149"/>
      <c r="F104" s="116">
        <v>183</v>
      </c>
      <c r="G104" s="148">
        <f t="shared" si="19"/>
        <v>-0.21106557377049182</v>
      </c>
      <c r="H104" s="149"/>
      <c r="I104" s="118">
        <v>144.375</v>
      </c>
      <c r="J104" s="148">
        <f t="shared" si="20"/>
        <v>8.1376582278480996</v>
      </c>
      <c r="K104" s="149"/>
    </row>
    <row r="105" spans="1:11">
      <c r="A105" s="112" t="s">
        <v>14</v>
      </c>
      <c r="B105" s="106">
        <v>0</v>
      </c>
      <c r="C105" s="114">
        <v>15.8</v>
      </c>
      <c r="D105" s="148">
        <f t="shared" si="18"/>
        <v>10.582278481012658</v>
      </c>
      <c r="E105" s="149"/>
      <c r="F105" s="116">
        <v>183</v>
      </c>
      <c r="G105" s="148">
        <f t="shared" si="19"/>
        <v>-0.21106557377049182</v>
      </c>
      <c r="H105" s="149"/>
      <c r="I105" s="118">
        <v>144.375</v>
      </c>
      <c r="J105" s="148">
        <f t="shared" si="20"/>
        <v>8.1376582278480996</v>
      </c>
      <c r="K105" s="149"/>
    </row>
    <row r="106" spans="1:11">
      <c r="A106" s="113" t="s">
        <v>15</v>
      </c>
      <c r="B106" s="110">
        <v>0</v>
      </c>
      <c r="C106" s="115">
        <v>15.8</v>
      </c>
      <c r="D106" s="154">
        <f t="shared" si="18"/>
        <v>10.582278481012658</v>
      </c>
      <c r="E106" s="155"/>
      <c r="F106" s="117">
        <v>183</v>
      </c>
      <c r="G106" s="154">
        <f t="shared" si="19"/>
        <v>-0.21106557377049182</v>
      </c>
      <c r="H106" s="155"/>
      <c r="I106" s="119">
        <v>144.375</v>
      </c>
      <c r="J106" s="154">
        <f t="shared" si="20"/>
        <v>8.1376582278480996</v>
      </c>
      <c r="K106" s="155"/>
    </row>
    <row r="107" spans="1:11">
      <c r="A107" s="112" t="s">
        <v>65</v>
      </c>
      <c r="B107" s="106">
        <f>SUM(B95:B106)</f>
        <v>0</v>
      </c>
      <c r="C107" s="107">
        <f>SUM(C95:C106)</f>
        <v>189.60000000000002</v>
      </c>
      <c r="D107" s="148">
        <f t="shared" ref="D107" si="21">(F107-C107)/C107</f>
        <v>10.582278481012658</v>
      </c>
      <c r="E107" s="149"/>
      <c r="F107" s="107">
        <f>SUM(F95:F106)</f>
        <v>2196</v>
      </c>
      <c r="G107" s="148">
        <f>(I107-F107)/F107</f>
        <v>-0.21106557377049182</v>
      </c>
      <c r="H107" s="149"/>
      <c r="I107" s="107">
        <f>SUM(I95:I106)</f>
        <v>1732.5</v>
      </c>
      <c r="J107" s="148">
        <f>(+I107-C107)/C107</f>
        <v>8.1376582278481013</v>
      </c>
      <c r="K107" s="149"/>
    </row>
    <row r="108" spans="1:11" ht="15">
      <c r="A108" s="111"/>
      <c r="B108"/>
      <c r="C108"/>
      <c r="D108"/>
      <c r="E108"/>
      <c r="F108"/>
      <c r="G108"/>
      <c r="H108"/>
      <c r="I108"/>
      <c r="J108"/>
      <c r="K108"/>
    </row>
    <row r="109" spans="1:11" ht="15">
      <c r="A109" s="120" t="s">
        <v>82</v>
      </c>
      <c r="B109" s="122"/>
      <c r="C109" s="122"/>
      <c r="D109" s="122"/>
      <c r="E109" s="122"/>
      <c r="F109" s="122"/>
      <c r="G109" s="122"/>
      <c r="H109" s="122"/>
      <c r="I109" s="122"/>
      <c r="J109" s="122"/>
      <c r="K109" s="122"/>
    </row>
    <row r="110" spans="1:11">
      <c r="A110" s="112" t="s">
        <v>4</v>
      </c>
      <c r="B110" s="121">
        <v>5100</v>
      </c>
      <c r="C110" s="114">
        <v>54.900000000000006</v>
      </c>
      <c r="D110" s="148">
        <f t="shared" ref="D110:D121" si="22">(F110-C110)/C110</f>
        <v>3.9744990892531877</v>
      </c>
      <c r="E110" s="149"/>
      <c r="F110" s="116">
        <v>273.10000000000002</v>
      </c>
      <c r="G110" s="148">
        <f t="shared" ref="G110:G121" si="23">(I110-F110)/F110</f>
        <v>-0.31261442694983532</v>
      </c>
      <c r="H110" s="149"/>
      <c r="I110" s="118">
        <v>187.72499999999999</v>
      </c>
      <c r="J110" s="148">
        <f t="shared" ref="J110:J121" si="24">(+I110-C110)/C110</f>
        <v>2.4193989071038247</v>
      </c>
      <c r="K110" s="149"/>
    </row>
    <row r="111" spans="1:11">
      <c r="A111" s="112" t="s">
        <v>5</v>
      </c>
      <c r="B111" s="106">
        <v>6500</v>
      </c>
      <c r="C111" s="114">
        <v>66.8</v>
      </c>
      <c r="D111" s="148">
        <f t="shared" si="22"/>
        <v>3.4760479041916166</v>
      </c>
      <c r="E111" s="149"/>
      <c r="F111" s="116">
        <v>299</v>
      </c>
      <c r="G111" s="148">
        <f t="shared" si="23"/>
        <v>-0.33235785953177255</v>
      </c>
      <c r="H111" s="149"/>
      <c r="I111" s="118">
        <v>199.625</v>
      </c>
      <c r="J111" s="148">
        <f t="shared" si="24"/>
        <v>1.9883982035928143</v>
      </c>
      <c r="K111" s="149"/>
    </row>
    <row r="112" spans="1:11">
      <c r="A112" s="112" t="s">
        <v>6</v>
      </c>
      <c r="B112" s="106">
        <v>8000</v>
      </c>
      <c r="C112" s="114">
        <v>79.55</v>
      </c>
      <c r="D112" s="148">
        <f t="shared" si="22"/>
        <v>3.1074795725958517</v>
      </c>
      <c r="E112" s="149"/>
      <c r="F112" s="116">
        <v>326.75</v>
      </c>
      <c r="G112" s="148">
        <f t="shared" si="23"/>
        <v>-0.35003825554705431</v>
      </c>
      <c r="H112" s="149"/>
      <c r="I112" s="118">
        <v>212.375</v>
      </c>
      <c r="J112" s="148">
        <f t="shared" si="24"/>
        <v>1.6697045883092394</v>
      </c>
      <c r="K112" s="149"/>
    </row>
    <row r="113" spans="1:11">
      <c r="A113" s="112" t="s">
        <v>7</v>
      </c>
      <c r="B113" s="106">
        <v>5800</v>
      </c>
      <c r="C113" s="114">
        <v>60.849999999999994</v>
      </c>
      <c r="D113" s="148">
        <f t="shared" si="22"/>
        <v>3.7009038619556294</v>
      </c>
      <c r="E113" s="149"/>
      <c r="F113" s="116">
        <v>286.05</v>
      </c>
      <c r="G113" s="148">
        <f t="shared" si="23"/>
        <v>-0.32293305366194719</v>
      </c>
      <c r="H113" s="149"/>
      <c r="I113" s="118">
        <v>193.67500000000001</v>
      </c>
      <c r="J113" s="148">
        <f t="shared" si="24"/>
        <v>2.1828266228430571</v>
      </c>
      <c r="K113" s="149"/>
    </row>
    <row r="114" spans="1:11">
      <c r="A114" s="112" t="s">
        <v>8</v>
      </c>
      <c r="B114" s="106">
        <v>17900</v>
      </c>
      <c r="C114" s="114">
        <v>163.70000000000002</v>
      </c>
      <c r="D114" s="148">
        <f t="shared" si="22"/>
        <v>2.1148442272449604</v>
      </c>
      <c r="E114" s="149"/>
      <c r="F114" s="116">
        <v>509.90000000000003</v>
      </c>
      <c r="G114" s="148">
        <f t="shared" si="23"/>
        <v>-0.38149637183761526</v>
      </c>
      <c r="H114" s="149"/>
      <c r="I114" s="118">
        <v>315.375</v>
      </c>
      <c r="J114" s="148">
        <f t="shared" si="24"/>
        <v>0.92654245571166749</v>
      </c>
      <c r="K114" s="149"/>
    </row>
    <row r="115" spans="1:11">
      <c r="A115" s="112" t="s">
        <v>9</v>
      </c>
      <c r="B115" s="106">
        <v>33300</v>
      </c>
      <c r="C115" s="114">
        <v>294.60000000000002</v>
      </c>
      <c r="D115" s="148">
        <f t="shared" si="22"/>
        <v>1.6978954514596063</v>
      </c>
      <c r="E115" s="149"/>
      <c r="F115" s="116">
        <v>794.80000000000007</v>
      </c>
      <c r="G115" s="148">
        <f t="shared" si="23"/>
        <v>-0.31256290890790139</v>
      </c>
      <c r="H115" s="149"/>
      <c r="I115" s="118">
        <v>546.375</v>
      </c>
      <c r="J115" s="148">
        <f t="shared" si="24"/>
        <v>0.85463340122199583</v>
      </c>
      <c r="K115" s="149"/>
    </row>
    <row r="116" spans="1:11">
      <c r="A116" s="112" t="s">
        <v>10</v>
      </c>
      <c r="B116" s="106">
        <v>123100</v>
      </c>
      <c r="C116" s="114">
        <v>1057.8999999999999</v>
      </c>
      <c r="D116" s="148">
        <f t="shared" si="22"/>
        <v>1.3216750165422064</v>
      </c>
      <c r="E116" s="149"/>
      <c r="F116" s="116">
        <v>2456.1</v>
      </c>
      <c r="G116" s="148">
        <f t="shared" si="23"/>
        <v>-0.10181792272301628</v>
      </c>
      <c r="H116" s="149"/>
      <c r="I116" s="118">
        <v>2206.0249999999996</v>
      </c>
      <c r="J116" s="148">
        <f t="shared" si="24"/>
        <v>1.0852868891199545</v>
      </c>
      <c r="K116" s="149"/>
    </row>
    <row r="117" spans="1:11">
      <c r="A117" s="112" t="s">
        <v>11</v>
      </c>
      <c r="B117" s="106">
        <v>59800</v>
      </c>
      <c r="C117" s="114">
        <v>519.85</v>
      </c>
      <c r="D117" s="148">
        <f t="shared" si="22"/>
        <v>1.4719630662691159</v>
      </c>
      <c r="E117" s="149"/>
      <c r="F117" s="116">
        <v>1285.05</v>
      </c>
      <c r="G117" s="148">
        <f t="shared" si="23"/>
        <v>-0.26549550601143923</v>
      </c>
      <c r="H117" s="149"/>
      <c r="I117" s="118">
        <v>943.875</v>
      </c>
      <c r="J117" s="148">
        <f t="shared" si="24"/>
        <v>0.81566798114840811</v>
      </c>
      <c r="K117" s="149"/>
    </row>
    <row r="118" spans="1:11">
      <c r="A118" s="112" t="s">
        <v>12</v>
      </c>
      <c r="B118" s="106">
        <v>69600</v>
      </c>
      <c r="C118" s="114">
        <v>603.15</v>
      </c>
      <c r="D118" s="148">
        <f t="shared" si="22"/>
        <v>1.4311531128243391</v>
      </c>
      <c r="E118" s="149"/>
      <c r="F118" s="116">
        <v>1466.3500000000001</v>
      </c>
      <c r="G118" s="148">
        <f t="shared" si="23"/>
        <v>-0.25606096770893721</v>
      </c>
      <c r="H118" s="149"/>
      <c r="I118" s="118">
        <v>1090.875</v>
      </c>
      <c r="J118" s="148">
        <f t="shared" si="24"/>
        <v>0.80862969410594387</v>
      </c>
      <c r="K118" s="149"/>
    </row>
    <row r="119" spans="1:11">
      <c r="A119" s="112" t="s">
        <v>13</v>
      </c>
      <c r="B119" s="106">
        <v>56800</v>
      </c>
      <c r="C119" s="114">
        <v>494.35</v>
      </c>
      <c r="D119" s="148">
        <f>(F119-C119)/C119</f>
        <v>1.4872054212602406</v>
      </c>
      <c r="E119" s="149"/>
      <c r="F119" s="116">
        <v>1229.55</v>
      </c>
      <c r="G119" s="148">
        <f t="shared" si="23"/>
        <v>-0.26893985604489445</v>
      </c>
      <c r="H119" s="149"/>
      <c r="I119" s="118">
        <v>898.875</v>
      </c>
      <c r="J119" s="148">
        <f t="shared" si="24"/>
        <v>0.81829675331243035</v>
      </c>
      <c r="K119" s="149"/>
    </row>
    <row r="120" spans="1:11">
      <c r="A120" s="112" t="s">
        <v>14</v>
      </c>
      <c r="B120" s="106">
        <v>14600</v>
      </c>
      <c r="C120" s="114">
        <v>135.65</v>
      </c>
      <c r="D120" s="148">
        <f t="shared" si="22"/>
        <v>2.3088831551787692</v>
      </c>
      <c r="E120" s="149"/>
      <c r="F120" s="116">
        <v>448.85</v>
      </c>
      <c r="G120" s="148">
        <f t="shared" si="23"/>
        <v>-0.40186030968029407</v>
      </c>
      <c r="H120" s="149"/>
      <c r="I120" s="118">
        <v>268.47500000000002</v>
      </c>
      <c r="J120" s="148">
        <f t="shared" si="24"/>
        <v>0.97917434574272033</v>
      </c>
      <c r="K120" s="149"/>
    </row>
    <row r="121" spans="1:11">
      <c r="A121" s="113" t="s">
        <v>15</v>
      </c>
      <c r="B121" s="110">
        <v>6800</v>
      </c>
      <c r="C121" s="115">
        <v>69.349999999999994</v>
      </c>
      <c r="D121" s="154">
        <f t="shared" si="22"/>
        <v>3.3914924297043987</v>
      </c>
      <c r="E121" s="155"/>
      <c r="F121" s="117">
        <v>304.55</v>
      </c>
      <c r="G121" s="154">
        <f t="shared" si="23"/>
        <v>-0.33615169922836974</v>
      </c>
      <c r="H121" s="155"/>
      <c r="I121" s="119">
        <v>202.17500000000001</v>
      </c>
      <c r="J121" s="154">
        <f t="shared" si="24"/>
        <v>1.915284787310743</v>
      </c>
      <c r="K121" s="155"/>
    </row>
    <row r="122" spans="1:11">
      <c r="A122" s="112" t="s">
        <v>65</v>
      </c>
      <c r="B122" s="106">
        <f>SUM(B110:B121)</f>
        <v>407300</v>
      </c>
      <c r="C122" s="107">
        <f>SUM(C110:C121)</f>
        <v>3600.65</v>
      </c>
      <c r="D122" s="148">
        <f t="shared" ref="D122" si="25">(F122-C122)/C122</f>
        <v>1.6884173690861375</v>
      </c>
      <c r="E122" s="149"/>
      <c r="F122" s="107">
        <f>SUM(F110:F121)</f>
        <v>9680.0500000000011</v>
      </c>
      <c r="G122" s="148">
        <f>(I122-F122)/F122</f>
        <v>-0.24944086032613477</v>
      </c>
      <c r="H122" s="149"/>
      <c r="I122" s="107">
        <f>SUM(I110:I121)</f>
        <v>7265.45</v>
      </c>
      <c r="J122" s="148">
        <f>(+I122-C122)/C122</f>
        <v>1.0178162276255676</v>
      </c>
      <c r="K122" s="149"/>
    </row>
    <row r="123" spans="1:11" ht="15">
      <c r="A123" s="111"/>
      <c r="B123"/>
      <c r="C123"/>
      <c r="D123"/>
      <c r="E123"/>
      <c r="F123"/>
      <c r="G123"/>
      <c r="H123"/>
      <c r="I123"/>
      <c r="J123"/>
      <c r="K123"/>
    </row>
    <row r="124" spans="1:11" ht="15">
      <c r="A124" s="120" t="s">
        <v>83</v>
      </c>
      <c r="B124" s="122"/>
      <c r="C124" s="122"/>
      <c r="D124" s="122"/>
      <c r="E124" s="122"/>
      <c r="F124" s="122"/>
      <c r="G124" s="122"/>
      <c r="H124" s="122"/>
      <c r="I124" s="122"/>
      <c r="J124" s="122"/>
      <c r="K124" s="122"/>
    </row>
    <row r="125" spans="1:11">
      <c r="A125" s="112" t="s">
        <v>4</v>
      </c>
      <c r="B125" s="121">
        <v>7600</v>
      </c>
      <c r="C125" s="114">
        <v>76.150000000000006</v>
      </c>
      <c r="D125" s="148">
        <f t="shared" ref="D125:D136" si="26">(F125-C125)/C125</f>
        <v>3.1936966513460274</v>
      </c>
      <c r="E125" s="149"/>
      <c r="F125" s="116">
        <v>319.35000000000002</v>
      </c>
      <c r="G125" s="148">
        <f t="shared" ref="G125:G136" si="27">(I125-F125)/F125</f>
        <v>-0.34562392359480199</v>
      </c>
      <c r="H125" s="149"/>
      <c r="I125" s="118">
        <v>208.97499999999999</v>
      </c>
      <c r="J125" s="148">
        <f t="shared" ref="J125:J136" si="28">(+I125-C125)/C125</f>
        <v>1.7442547603414311</v>
      </c>
      <c r="K125" s="149"/>
    </row>
    <row r="126" spans="1:11">
      <c r="A126" s="112" t="s">
        <v>5</v>
      </c>
      <c r="B126" s="106">
        <v>15800</v>
      </c>
      <c r="C126" s="114">
        <v>145.85</v>
      </c>
      <c r="D126" s="148">
        <f t="shared" si="26"/>
        <v>2.2296880356530688</v>
      </c>
      <c r="E126" s="149"/>
      <c r="F126" s="116">
        <v>471.05</v>
      </c>
      <c r="G126" s="148">
        <f t="shared" si="27"/>
        <v>-0.39735696847468421</v>
      </c>
      <c r="H126" s="149"/>
      <c r="I126" s="118">
        <v>283.875</v>
      </c>
      <c r="J126" s="148">
        <f t="shared" si="28"/>
        <v>0.94634898868700723</v>
      </c>
      <c r="K126" s="149"/>
    </row>
    <row r="127" spans="1:11">
      <c r="A127" s="112" t="s">
        <v>6</v>
      </c>
      <c r="B127" s="106">
        <v>12800</v>
      </c>
      <c r="C127" s="114">
        <v>120.35</v>
      </c>
      <c r="D127" s="148">
        <f t="shared" si="26"/>
        <v>2.4528458662235151</v>
      </c>
      <c r="E127" s="149"/>
      <c r="F127" s="116">
        <v>415.55</v>
      </c>
      <c r="G127" s="148">
        <f t="shared" si="27"/>
        <v>-0.39074720250270722</v>
      </c>
      <c r="H127" s="149"/>
      <c r="I127" s="118">
        <v>253.17500000000001</v>
      </c>
      <c r="J127" s="148">
        <f t="shared" si="28"/>
        <v>1.1036560033236396</v>
      </c>
      <c r="K127" s="149"/>
    </row>
    <row r="128" spans="1:11">
      <c r="A128" s="112" t="s">
        <v>7</v>
      </c>
      <c r="B128" s="106">
        <v>10400</v>
      </c>
      <c r="C128" s="114">
        <v>99.949999999999989</v>
      </c>
      <c r="D128" s="148">
        <f t="shared" si="26"/>
        <v>2.7133566783391698</v>
      </c>
      <c r="E128" s="149"/>
      <c r="F128" s="116">
        <v>371.15</v>
      </c>
      <c r="G128" s="148">
        <f t="shared" si="27"/>
        <v>-0.37282769769634921</v>
      </c>
      <c r="H128" s="149"/>
      <c r="I128" s="118">
        <v>232.77499999999998</v>
      </c>
      <c r="J128" s="148">
        <f t="shared" si="28"/>
        <v>1.3289144572286145</v>
      </c>
      <c r="K128" s="149"/>
    </row>
    <row r="129" spans="1:11">
      <c r="A129" s="112" t="s">
        <v>8</v>
      </c>
      <c r="B129" s="106">
        <v>29100</v>
      </c>
      <c r="C129" s="114">
        <v>258.89999999999998</v>
      </c>
      <c r="D129" s="148">
        <f t="shared" si="26"/>
        <v>1.7697952877558907</v>
      </c>
      <c r="E129" s="149"/>
      <c r="F129" s="116">
        <v>717.1</v>
      </c>
      <c r="G129" s="148">
        <f t="shared" si="27"/>
        <v>-0.3259308325198717</v>
      </c>
      <c r="H129" s="149"/>
      <c r="I129" s="118">
        <v>483.375</v>
      </c>
      <c r="J129" s="148">
        <f t="shared" si="28"/>
        <v>0.86703360370799554</v>
      </c>
      <c r="K129" s="149"/>
    </row>
    <row r="130" spans="1:11">
      <c r="A130" s="112" t="s">
        <v>9</v>
      </c>
      <c r="B130" s="106">
        <v>49100</v>
      </c>
      <c r="C130" s="114">
        <v>428.9</v>
      </c>
      <c r="D130" s="148">
        <f t="shared" si="26"/>
        <v>1.5346234553508975</v>
      </c>
      <c r="E130" s="149"/>
      <c r="F130" s="116">
        <v>1087.0999999999999</v>
      </c>
      <c r="G130" s="148">
        <f t="shared" si="27"/>
        <v>-0.2793901205040934</v>
      </c>
      <c r="H130" s="149"/>
      <c r="I130" s="118">
        <v>783.375</v>
      </c>
      <c r="J130" s="148">
        <f t="shared" si="28"/>
        <v>0.82647470272790868</v>
      </c>
      <c r="K130" s="149"/>
    </row>
    <row r="131" spans="1:11">
      <c r="A131" s="112" t="s">
        <v>10</v>
      </c>
      <c r="B131" s="106">
        <v>125800</v>
      </c>
      <c r="C131" s="114">
        <v>1080.8499999999999</v>
      </c>
      <c r="D131" s="148">
        <f t="shared" si="26"/>
        <v>1.3185918490077257</v>
      </c>
      <c r="E131" s="149"/>
      <c r="F131" s="116">
        <v>2506.0500000000002</v>
      </c>
      <c r="G131" s="148">
        <f t="shared" si="27"/>
        <v>-9.6556333672512665E-2</v>
      </c>
      <c r="H131" s="149"/>
      <c r="I131" s="118">
        <v>2264.0749999999998</v>
      </c>
      <c r="J131" s="148">
        <f t="shared" si="28"/>
        <v>1.0947171207845676</v>
      </c>
      <c r="K131" s="149"/>
    </row>
    <row r="132" spans="1:11">
      <c r="A132" s="112" t="s">
        <v>11</v>
      </c>
      <c r="B132" s="106">
        <v>98600</v>
      </c>
      <c r="C132" s="114">
        <v>849.65</v>
      </c>
      <c r="D132" s="148">
        <f t="shared" si="26"/>
        <v>1.3572647560760316</v>
      </c>
      <c r="E132" s="149"/>
      <c r="F132" s="116">
        <v>2002.8500000000001</v>
      </c>
      <c r="G132" s="148">
        <f t="shared" si="27"/>
        <v>-0.16155728087475349</v>
      </c>
      <c r="H132" s="149"/>
      <c r="I132" s="118">
        <v>1679.2750000000001</v>
      </c>
      <c r="J132" s="148">
        <f t="shared" si="28"/>
        <v>0.97643147178249878</v>
      </c>
      <c r="K132" s="149"/>
    </row>
    <row r="133" spans="1:11">
      <c r="A133" s="112" t="s">
        <v>12</v>
      </c>
      <c r="B133" s="106">
        <v>99000</v>
      </c>
      <c r="C133" s="114">
        <v>853.05</v>
      </c>
      <c r="D133" s="148">
        <f t="shared" si="26"/>
        <v>1.3565441650548036</v>
      </c>
      <c r="E133" s="149"/>
      <c r="F133" s="116">
        <v>2010.25</v>
      </c>
      <c r="G133" s="148">
        <f t="shared" si="27"/>
        <v>-0.16036562616589978</v>
      </c>
      <c r="H133" s="149"/>
      <c r="I133" s="118">
        <v>1687.875</v>
      </c>
      <c r="J133" s="148">
        <f t="shared" si="28"/>
        <v>0.97863548443819248</v>
      </c>
      <c r="K133" s="149"/>
    </row>
    <row r="134" spans="1:11">
      <c r="A134" s="112" t="s">
        <v>13</v>
      </c>
      <c r="B134" s="106">
        <v>62300</v>
      </c>
      <c r="C134" s="114">
        <v>541.09999999999991</v>
      </c>
      <c r="D134" s="148">
        <f t="shared" si="26"/>
        <v>1.4603585289225656</v>
      </c>
      <c r="E134" s="149"/>
      <c r="F134" s="116">
        <v>1331.3</v>
      </c>
      <c r="G134" s="148">
        <f t="shared" si="27"/>
        <v>-0.26284458799669491</v>
      </c>
      <c r="H134" s="149"/>
      <c r="I134" s="118">
        <v>981.375</v>
      </c>
      <c r="J134" s="148">
        <f t="shared" si="28"/>
        <v>0.81366660506375932</v>
      </c>
      <c r="K134" s="149"/>
    </row>
    <row r="135" spans="1:11">
      <c r="A135" s="112" t="s">
        <v>14</v>
      </c>
      <c r="B135" s="106">
        <v>10600</v>
      </c>
      <c r="C135" s="114">
        <v>101.64999999999999</v>
      </c>
      <c r="D135" s="148">
        <f t="shared" si="26"/>
        <v>2.6876537137235621</v>
      </c>
      <c r="E135" s="149"/>
      <c r="F135" s="116">
        <v>374.85</v>
      </c>
      <c r="G135" s="148">
        <f t="shared" si="27"/>
        <v>-0.37448312658396699</v>
      </c>
      <c r="H135" s="149"/>
      <c r="I135" s="118">
        <v>234.47499999999999</v>
      </c>
      <c r="J135" s="148">
        <f t="shared" si="28"/>
        <v>1.306689621249385</v>
      </c>
      <c r="K135" s="149"/>
    </row>
    <row r="136" spans="1:11">
      <c r="A136" s="113" t="s">
        <v>15</v>
      </c>
      <c r="B136" s="110">
        <v>7800</v>
      </c>
      <c r="C136" s="115">
        <v>77.849999999999994</v>
      </c>
      <c r="D136" s="154">
        <f t="shared" si="26"/>
        <v>3.1496467565831732</v>
      </c>
      <c r="E136" s="155"/>
      <c r="F136" s="117">
        <v>323.05</v>
      </c>
      <c r="G136" s="154">
        <f t="shared" si="27"/>
        <v>-0.34785636898312955</v>
      </c>
      <c r="H136" s="155"/>
      <c r="I136" s="119">
        <v>210.67500000000001</v>
      </c>
      <c r="J136" s="154">
        <f t="shared" si="28"/>
        <v>1.7061657032755302</v>
      </c>
      <c r="K136" s="155"/>
    </row>
    <row r="137" spans="1:11">
      <c r="A137" s="112" t="s">
        <v>65</v>
      </c>
      <c r="B137" s="106">
        <f>SUM(B125:B136)</f>
        <v>528900</v>
      </c>
      <c r="C137" s="107">
        <f>SUM(C125:C136)</f>
        <v>4634.25</v>
      </c>
      <c r="D137" s="148">
        <f t="shared" ref="D137" si="29">(F137-C137)/C137</f>
        <v>1.5742353131574687</v>
      </c>
      <c r="E137" s="149"/>
      <c r="F137" s="107">
        <f>SUM(F125:F136)</f>
        <v>11929.65</v>
      </c>
      <c r="G137" s="148">
        <f>(I137-F137)/F137</f>
        <v>-0.22015314782914841</v>
      </c>
      <c r="H137" s="149"/>
      <c r="I137" s="107">
        <f>SUM(I125:I136)</f>
        <v>9303.2999999999993</v>
      </c>
      <c r="J137" s="148">
        <f>(+I137-C137)/C137</f>
        <v>1.0075093057128983</v>
      </c>
      <c r="K137" s="149"/>
    </row>
    <row r="138" spans="1:11" ht="15">
      <c r="A138" s="111"/>
      <c r="B138"/>
      <c r="C138"/>
      <c r="D138"/>
      <c r="E138"/>
      <c r="F138"/>
      <c r="G138"/>
      <c r="H138"/>
      <c r="I138"/>
      <c r="J138"/>
      <c r="K138"/>
    </row>
    <row r="139" spans="1:11" ht="15">
      <c r="A139" s="120" t="s">
        <v>68</v>
      </c>
      <c r="B139" s="122"/>
      <c r="C139" s="122"/>
      <c r="D139" s="122"/>
      <c r="E139" s="122"/>
      <c r="F139" s="122"/>
      <c r="G139" s="122"/>
      <c r="H139" s="122"/>
      <c r="I139" s="122"/>
      <c r="J139" s="122"/>
      <c r="K139" s="122"/>
    </row>
    <row r="140" spans="1:11">
      <c r="A140" s="112" t="s">
        <v>4</v>
      </c>
      <c r="B140" s="121">
        <v>1300</v>
      </c>
      <c r="C140" s="114">
        <v>22.6</v>
      </c>
      <c r="D140" s="148">
        <f t="shared" ref="D140:D151" si="30">(F140-C140)/C140</f>
        <v>16.070796460176989</v>
      </c>
      <c r="E140" s="149"/>
      <c r="F140" s="116">
        <v>385.8</v>
      </c>
      <c r="G140" s="148">
        <f t="shared" ref="G140:G151" si="31">(I140-F140)/F140</f>
        <v>-0.22291342664593053</v>
      </c>
      <c r="H140" s="149"/>
      <c r="I140" s="118">
        <v>299.8</v>
      </c>
      <c r="J140" s="148">
        <f t="shared" ref="J140:J151" si="32">(+I140-C140)/C140</f>
        <v>12.265486725663715</v>
      </c>
      <c r="K140" s="149"/>
    </row>
    <row r="141" spans="1:11">
      <c r="A141" s="112" t="s">
        <v>5</v>
      </c>
      <c r="B141" s="106">
        <v>1100</v>
      </c>
      <c r="C141" s="114">
        <v>20.9</v>
      </c>
      <c r="D141" s="148">
        <f t="shared" si="30"/>
        <v>17.282296650717708</v>
      </c>
      <c r="E141" s="149"/>
      <c r="F141" s="116">
        <v>382.1</v>
      </c>
      <c r="G141" s="148">
        <f t="shared" si="31"/>
        <v>-0.21983773881182936</v>
      </c>
      <c r="H141" s="149"/>
      <c r="I141" s="118">
        <v>298.10000000000002</v>
      </c>
      <c r="J141" s="148">
        <f t="shared" si="32"/>
        <v>13.263157894736846</v>
      </c>
      <c r="K141" s="149"/>
    </row>
    <row r="142" spans="1:11">
      <c r="A142" s="112" t="s">
        <v>6</v>
      </c>
      <c r="B142" s="106">
        <v>1500</v>
      </c>
      <c r="C142" s="114">
        <v>24.3</v>
      </c>
      <c r="D142" s="148">
        <f t="shared" si="30"/>
        <v>15.028806584362139</v>
      </c>
      <c r="E142" s="149"/>
      <c r="F142" s="116">
        <v>389.5</v>
      </c>
      <c r="G142" s="148">
        <f t="shared" si="31"/>
        <v>-0.22593068035943517</v>
      </c>
      <c r="H142" s="149"/>
      <c r="I142" s="118">
        <v>301.5</v>
      </c>
      <c r="J142" s="148">
        <f t="shared" si="32"/>
        <v>11.407407407407407</v>
      </c>
      <c r="K142" s="149"/>
    </row>
    <row r="143" spans="1:11">
      <c r="A143" s="112" t="s">
        <v>7</v>
      </c>
      <c r="B143" s="106">
        <v>1100</v>
      </c>
      <c r="C143" s="114">
        <v>20.9</v>
      </c>
      <c r="D143" s="148">
        <f t="shared" si="30"/>
        <v>17.282296650717708</v>
      </c>
      <c r="E143" s="149"/>
      <c r="F143" s="116">
        <v>382.1</v>
      </c>
      <c r="G143" s="148">
        <f t="shared" si="31"/>
        <v>-0.21983773881182936</v>
      </c>
      <c r="H143" s="149"/>
      <c r="I143" s="118">
        <v>298.10000000000002</v>
      </c>
      <c r="J143" s="148">
        <f t="shared" si="32"/>
        <v>13.263157894736846</v>
      </c>
      <c r="K143" s="149"/>
    </row>
    <row r="144" spans="1:11">
      <c r="A144" s="112" t="s">
        <v>8</v>
      </c>
      <c r="B144" s="106">
        <v>2100</v>
      </c>
      <c r="C144" s="114">
        <v>29.4</v>
      </c>
      <c r="D144" s="148">
        <f t="shared" si="30"/>
        <v>12.625850340136056</v>
      </c>
      <c r="E144" s="149"/>
      <c r="F144" s="116">
        <v>400.6</v>
      </c>
      <c r="G144" s="148">
        <f t="shared" si="31"/>
        <v>-0.23464802795806289</v>
      </c>
      <c r="H144" s="149"/>
      <c r="I144" s="118">
        <v>306.60000000000002</v>
      </c>
      <c r="J144" s="148">
        <f t="shared" si="32"/>
        <v>9.4285714285714306</v>
      </c>
      <c r="K144" s="149"/>
    </row>
    <row r="145" spans="1:11">
      <c r="A145" s="112" t="s">
        <v>9</v>
      </c>
      <c r="B145" s="106">
        <v>4000</v>
      </c>
      <c r="C145" s="114">
        <v>45.55</v>
      </c>
      <c r="D145" s="148">
        <f t="shared" si="30"/>
        <v>8.5664105378704729</v>
      </c>
      <c r="E145" s="149"/>
      <c r="F145" s="116">
        <v>435.75</v>
      </c>
      <c r="G145" s="148">
        <f t="shared" si="31"/>
        <v>-0.25932300631095812</v>
      </c>
      <c r="H145" s="149"/>
      <c r="I145" s="118">
        <v>322.75</v>
      </c>
      <c r="J145" s="148">
        <f t="shared" si="32"/>
        <v>6.0856201975850714</v>
      </c>
      <c r="K145" s="149"/>
    </row>
    <row r="146" spans="1:11">
      <c r="A146" s="112" t="s">
        <v>10</v>
      </c>
      <c r="B146" s="106">
        <v>3700</v>
      </c>
      <c r="C146" s="114">
        <v>43</v>
      </c>
      <c r="D146" s="148">
        <f t="shared" si="30"/>
        <v>9.0046511627906973</v>
      </c>
      <c r="E146" s="149"/>
      <c r="F146" s="116">
        <v>430.2</v>
      </c>
      <c r="G146" s="148">
        <f t="shared" si="31"/>
        <v>-0.25569502556950258</v>
      </c>
      <c r="H146" s="149"/>
      <c r="I146" s="118">
        <v>320.2</v>
      </c>
      <c r="J146" s="148">
        <f t="shared" si="32"/>
        <v>6.4465116279069763</v>
      </c>
      <c r="K146" s="149"/>
    </row>
    <row r="147" spans="1:11">
      <c r="A147" s="112" t="s">
        <v>11</v>
      </c>
      <c r="B147" s="106">
        <v>4300</v>
      </c>
      <c r="C147" s="114">
        <v>48.099999999999994</v>
      </c>
      <c r="D147" s="148">
        <f t="shared" si="30"/>
        <v>8.1746361746361771</v>
      </c>
      <c r="E147" s="149"/>
      <c r="F147" s="116">
        <v>441.3</v>
      </c>
      <c r="G147" s="148">
        <f t="shared" si="31"/>
        <v>-0.26285973260820306</v>
      </c>
      <c r="H147" s="149"/>
      <c r="I147" s="118">
        <v>325.3</v>
      </c>
      <c r="J147" s="148">
        <f t="shared" si="32"/>
        <v>5.7629937629937649</v>
      </c>
      <c r="K147" s="149"/>
    </row>
    <row r="148" spans="1:11">
      <c r="A148" s="112" t="s">
        <v>12</v>
      </c>
      <c r="B148" s="106">
        <v>3800</v>
      </c>
      <c r="C148" s="114">
        <v>43.85</v>
      </c>
      <c r="D148" s="148">
        <f t="shared" si="30"/>
        <v>8.8529076396807298</v>
      </c>
      <c r="E148" s="149"/>
      <c r="F148" s="116">
        <v>432.05</v>
      </c>
      <c r="G148" s="148">
        <f t="shared" si="31"/>
        <v>-0.25691470894572388</v>
      </c>
      <c r="H148" s="149"/>
      <c r="I148" s="118">
        <v>321.05</v>
      </c>
      <c r="J148" s="148">
        <f t="shared" si="32"/>
        <v>6.3215507411630556</v>
      </c>
      <c r="K148" s="149"/>
    </row>
    <row r="149" spans="1:11">
      <c r="A149" s="112" t="s">
        <v>13</v>
      </c>
      <c r="B149" s="106">
        <v>3000</v>
      </c>
      <c r="C149" s="114">
        <v>37.049999999999997</v>
      </c>
      <c r="D149" s="148">
        <f t="shared" si="30"/>
        <v>10.261808367071525</v>
      </c>
      <c r="E149" s="149"/>
      <c r="F149" s="116">
        <v>417.25</v>
      </c>
      <c r="G149" s="148">
        <f t="shared" si="31"/>
        <v>-0.2468544038346315</v>
      </c>
      <c r="H149" s="149"/>
      <c r="I149" s="118">
        <v>314.25</v>
      </c>
      <c r="J149" s="148">
        <f t="shared" si="32"/>
        <v>7.4817813765182191</v>
      </c>
      <c r="K149" s="149"/>
    </row>
    <row r="150" spans="1:11">
      <c r="A150" s="112" t="s">
        <v>14</v>
      </c>
      <c r="B150" s="106">
        <v>900</v>
      </c>
      <c r="C150" s="114">
        <v>19.2</v>
      </c>
      <c r="D150" s="148">
        <f t="shared" si="30"/>
        <v>18.708333333333332</v>
      </c>
      <c r="E150" s="149"/>
      <c r="F150" s="116">
        <v>378.4</v>
      </c>
      <c r="G150" s="148">
        <f t="shared" si="31"/>
        <v>-0.21670190274841439</v>
      </c>
      <c r="H150" s="149"/>
      <c r="I150" s="118">
        <v>296.39999999999998</v>
      </c>
      <c r="J150" s="148">
        <f t="shared" si="32"/>
        <v>14.4375</v>
      </c>
      <c r="K150" s="149"/>
    </row>
    <row r="151" spans="1:11">
      <c r="A151" s="113" t="s">
        <v>15</v>
      </c>
      <c r="B151" s="110">
        <v>1600</v>
      </c>
      <c r="C151" s="115">
        <v>25.15</v>
      </c>
      <c r="D151" s="154">
        <f t="shared" si="30"/>
        <v>14.560636182902588</v>
      </c>
      <c r="E151" s="155"/>
      <c r="F151" s="117">
        <v>391.35</v>
      </c>
      <c r="G151" s="154">
        <f t="shared" si="31"/>
        <v>-0.22741791235466971</v>
      </c>
      <c r="H151" s="155"/>
      <c r="I151" s="119">
        <v>302.35000000000002</v>
      </c>
      <c r="J151" s="154">
        <f t="shared" si="32"/>
        <v>11.021868787276345</v>
      </c>
      <c r="K151" s="155"/>
    </row>
    <row r="152" spans="1:11">
      <c r="A152" s="112" t="s">
        <v>65</v>
      </c>
      <c r="B152" s="106">
        <f>SUM(B140:B151)</f>
        <v>28400</v>
      </c>
      <c r="C152" s="107">
        <f>SUM(C140:C151)</f>
        <v>379.99999999999994</v>
      </c>
      <c r="D152" s="148">
        <f t="shared" ref="D152" si="33">(F152-C152)/C152</f>
        <v>11.806315789473684</v>
      </c>
      <c r="E152" s="149"/>
      <c r="F152" s="107">
        <f>SUM(F140:F151)</f>
        <v>4866.3999999999996</v>
      </c>
      <c r="G152" s="148">
        <f>(I152-F152)/F152</f>
        <v>-0.23836922571099778</v>
      </c>
      <c r="H152" s="149"/>
      <c r="I152" s="107">
        <f>SUM(I140:I151)</f>
        <v>3706.4</v>
      </c>
      <c r="J152" s="148">
        <f>(+I152-C152)/C152</f>
        <v>8.753684210526318</v>
      </c>
      <c r="K152" s="149"/>
    </row>
    <row r="153" spans="1:11" ht="15">
      <c r="A153" s="111"/>
      <c r="B153"/>
      <c r="C153"/>
      <c r="D153"/>
      <c r="E153"/>
      <c r="F153"/>
      <c r="G153"/>
      <c r="H153"/>
      <c r="I153"/>
      <c r="J153"/>
      <c r="K153"/>
    </row>
    <row r="154" spans="1:11" ht="15">
      <c r="A154" s="120" t="s">
        <v>86</v>
      </c>
      <c r="B154" s="122"/>
      <c r="C154" s="122"/>
      <c r="D154" s="122"/>
      <c r="E154" s="122"/>
      <c r="F154" s="122"/>
      <c r="G154" s="122"/>
      <c r="H154" s="122"/>
      <c r="I154" s="122"/>
      <c r="J154" s="122"/>
      <c r="K154" s="122"/>
    </row>
    <row r="155" spans="1:11">
      <c r="A155" s="112" t="s">
        <v>4</v>
      </c>
      <c r="B155" s="121">
        <v>0</v>
      </c>
      <c r="C155" s="114">
        <v>15.8</v>
      </c>
      <c r="D155" s="148">
        <f t="shared" ref="D155:D166" si="34">(F155-C155)/C155</f>
        <v>22.164556962025316</v>
      </c>
      <c r="E155" s="149"/>
      <c r="F155" s="116">
        <v>366</v>
      </c>
      <c r="G155" s="148">
        <f t="shared" ref="G155:G166" si="35">(I155-F155)/F155</f>
        <v>-0.21106557377049182</v>
      </c>
      <c r="H155" s="149"/>
      <c r="I155" s="118">
        <v>288.75</v>
      </c>
      <c r="J155" s="148">
        <f t="shared" ref="J155:J166" si="36">(+I155-C155)/C155</f>
        <v>17.275316455696203</v>
      </c>
      <c r="K155" s="149"/>
    </row>
    <row r="156" spans="1:11">
      <c r="A156" s="112" t="s">
        <v>5</v>
      </c>
      <c r="B156" s="106">
        <v>0</v>
      </c>
      <c r="C156" s="114">
        <v>15.8</v>
      </c>
      <c r="D156" s="148">
        <f t="shared" si="34"/>
        <v>22.164556962025316</v>
      </c>
      <c r="E156" s="149"/>
      <c r="F156" s="116">
        <v>366</v>
      </c>
      <c r="G156" s="148">
        <f t="shared" si="35"/>
        <v>-0.21106557377049182</v>
      </c>
      <c r="H156" s="149"/>
      <c r="I156" s="118">
        <v>288.75</v>
      </c>
      <c r="J156" s="148">
        <f t="shared" si="36"/>
        <v>17.275316455696203</v>
      </c>
      <c r="K156" s="149"/>
    </row>
    <row r="157" spans="1:11">
      <c r="A157" s="112" t="s">
        <v>6</v>
      </c>
      <c r="B157" s="106">
        <v>0</v>
      </c>
      <c r="C157" s="114">
        <v>15.8</v>
      </c>
      <c r="D157" s="148">
        <f t="shared" si="34"/>
        <v>22.164556962025316</v>
      </c>
      <c r="E157" s="149"/>
      <c r="F157" s="116">
        <v>366</v>
      </c>
      <c r="G157" s="148">
        <f t="shared" si="35"/>
        <v>-0.21106557377049182</v>
      </c>
      <c r="H157" s="149"/>
      <c r="I157" s="118">
        <v>288.75</v>
      </c>
      <c r="J157" s="148">
        <f t="shared" si="36"/>
        <v>17.275316455696203</v>
      </c>
      <c r="K157" s="149"/>
    </row>
    <row r="158" spans="1:11">
      <c r="A158" s="112" t="s">
        <v>7</v>
      </c>
      <c r="B158" s="106">
        <v>0</v>
      </c>
      <c r="C158" s="114">
        <v>15.8</v>
      </c>
      <c r="D158" s="148">
        <f t="shared" si="34"/>
        <v>22.164556962025316</v>
      </c>
      <c r="E158" s="149"/>
      <c r="F158" s="116">
        <v>366</v>
      </c>
      <c r="G158" s="148">
        <f t="shared" si="35"/>
        <v>-0.21106557377049182</v>
      </c>
      <c r="H158" s="149"/>
      <c r="I158" s="118">
        <v>288.75</v>
      </c>
      <c r="J158" s="148">
        <f t="shared" si="36"/>
        <v>17.275316455696203</v>
      </c>
      <c r="K158" s="149"/>
    </row>
    <row r="159" spans="1:11">
      <c r="A159" s="112" t="s">
        <v>8</v>
      </c>
      <c r="B159" s="106">
        <v>1300</v>
      </c>
      <c r="C159" s="114">
        <v>22.6</v>
      </c>
      <c r="D159" s="148">
        <f t="shared" si="34"/>
        <v>16.070796460176989</v>
      </c>
      <c r="E159" s="149"/>
      <c r="F159" s="116">
        <v>385.8</v>
      </c>
      <c r="G159" s="148">
        <f t="shared" si="35"/>
        <v>-0.22291342664593053</v>
      </c>
      <c r="H159" s="149"/>
      <c r="I159" s="118">
        <v>299.8</v>
      </c>
      <c r="J159" s="148">
        <f t="shared" si="36"/>
        <v>12.265486725663715</v>
      </c>
      <c r="K159" s="149"/>
    </row>
    <row r="160" spans="1:11">
      <c r="A160" s="112" t="s">
        <v>9</v>
      </c>
      <c r="B160" s="106">
        <v>2200</v>
      </c>
      <c r="C160" s="114">
        <v>30.25</v>
      </c>
      <c r="D160" s="148">
        <f t="shared" si="34"/>
        <v>12.304132231404958</v>
      </c>
      <c r="E160" s="149"/>
      <c r="F160" s="116">
        <v>402.45</v>
      </c>
      <c r="G160" s="148">
        <f t="shared" si="35"/>
        <v>-0.23605416821965461</v>
      </c>
      <c r="H160" s="149"/>
      <c r="I160" s="118">
        <v>307.45</v>
      </c>
      <c r="J160" s="148">
        <f t="shared" si="36"/>
        <v>9.163636363636364</v>
      </c>
      <c r="K160" s="149"/>
    </row>
    <row r="161" spans="1:11">
      <c r="A161" s="112" t="s">
        <v>10</v>
      </c>
      <c r="B161" s="106">
        <v>9400</v>
      </c>
      <c r="C161" s="114">
        <v>91.449999999999989</v>
      </c>
      <c r="D161" s="148">
        <f t="shared" si="34"/>
        <v>4.8572990705303445</v>
      </c>
      <c r="E161" s="149"/>
      <c r="F161" s="116">
        <v>535.65</v>
      </c>
      <c r="G161" s="148">
        <f t="shared" si="35"/>
        <v>-0.3117707458228321</v>
      </c>
      <c r="H161" s="149"/>
      <c r="I161" s="118">
        <v>368.65</v>
      </c>
      <c r="J161" s="148">
        <f t="shared" si="36"/>
        <v>3.031164570803718</v>
      </c>
      <c r="K161" s="149"/>
    </row>
    <row r="162" spans="1:11">
      <c r="A162" s="112" t="s">
        <v>11</v>
      </c>
      <c r="B162" s="106">
        <v>18400</v>
      </c>
      <c r="C162" s="114">
        <v>167.95000000000002</v>
      </c>
      <c r="D162" s="148">
        <f t="shared" si="34"/>
        <v>3.1807085442095859</v>
      </c>
      <c r="E162" s="149"/>
      <c r="F162" s="116">
        <v>702.15000000000009</v>
      </c>
      <c r="G162" s="148">
        <f t="shared" si="35"/>
        <v>-0.36601865698212643</v>
      </c>
      <c r="H162" s="149"/>
      <c r="I162" s="118">
        <v>445.15</v>
      </c>
      <c r="J162" s="148">
        <f t="shared" si="36"/>
        <v>1.6504912176242923</v>
      </c>
      <c r="K162" s="149"/>
    </row>
    <row r="163" spans="1:11">
      <c r="A163" s="112" t="s">
        <v>12</v>
      </c>
      <c r="B163" s="106">
        <v>0</v>
      </c>
      <c r="C163" s="114">
        <v>15.8</v>
      </c>
      <c r="D163" s="148">
        <f t="shared" si="34"/>
        <v>22.164556962025316</v>
      </c>
      <c r="E163" s="149"/>
      <c r="F163" s="116">
        <v>366</v>
      </c>
      <c r="G163" s="148">
        <f t="shared" si="35"/>
        <v>-0.21106557377049182</v>
      </c>
      <c r="H163" s="149"/>
      <c r="I163" s="118">
        <v>288.75</v>
      </c>
      <c r="J163" s="148">
        <f t="shared" si="36"/>
        <v>17.275316455696203</v>
      </c>
      <c r="K163" s="149"/>
    </row>
    <row r="164" spans="1:11">
      <c r="A164" s="112" t="s">
        <v>13</v>
      </c>
      <c r="B164" s="106">
        <v>0</v>
      </c>
      <c r="C164" s="114">
        <v>15.8</v>
      </c>
      <c r="D164" s="148">
        <f t="shared" si="34"/>
        <v>22.164556962025316</v>
      </c>
      <c r="E164" s="149"/>
      <c r="F164" s="116">
        <v>366</v>
      </c>
      <c r="G164" s="148">
        <f t="shared" si="35"/>
        <v>-0.21106557377049182</v>
      </c>
      <c r="H164" s="149"/>
      <c r="I164" s="118">
        <v>288.75</v>
      </c>
      <c r="J164" s="148">
        <f t="shared" si="36"/>
        <v>17.275316455696203</v>
      </c>
      <c r="K164" s="149"/>
    </row>
    <row r="165" spans="1:11">
      <c r="A165" s="112" t="s">
        <v>14</v>
      </c>
      <c r="B165" s="106">
        <v>0</v>
      </c>
      <c r="C165" s="114">
        <v>15.8</v>
      </c>
      <c r="D165" s="148">
        <f t="shared" si="34"/>
        <v>22.164556962025316</v>
      </c>
      <c r="E165" s="149"/>
      <c r="F165" s="116">
        <v>366</v>
      </c>
      <c r="G165" s="148">
        <f t="shared" si="35"/>
        <v>-0.21106557377049182</v>
      </c>
      <c r="H165" s="149"/>
      <c r="I165" s="118">
        <v>288.75</v>
      </c>
      <c r="J165" s="148">
        <f t="shared" si="36"/>
        <v>17.275316455696203</v>
      </c>
      <c r="K165" s="149"/>
    </row>
    <row r="166" spans="1:11">
      <c r="A166" s="113" t="s">
        <v>15</v>
      </c>
      <c r="B166" s="110">
        <v>0</v>
      </c>
      <c r="C166" s="115">
        <v>15.8</v>
      </c>
      <c r="D166" s="154">
        <f t="shared" si="34"/>
        <v>22.164556962025316</v>
      </c>
      <c r="E166" s="155"/>
      <c r="F166" s="117">
        <v>366</v>
      </c>
      <c r="G166" s="154">
        <f t="shared" si="35"/>
        <v>-0.21106557377049182</v>
      </c>
      <c r="H166" s="155"/>
      <c r="I166" s="119">
        <v>288.75</v>
      </c>
      <c r="J166" s="154">
        <f t="shared" si="36"/>
        <v>17.275316455696203</v>
      </c>
      <c r="K166" s="155"/>
    </row>
    <row r="167" spans="1:11">
      <c r="A167" s="112" t="s">
        <v>65</v>
      </c>
      <c r="B167" s="106">
        <f>SUM(B155:B166)</f>
        <v>31300</v>
      </c>
      <c r="C167" s="107">
        <f>SUM(C155:C166)</f>
        <v>438.65000000000009</v>
      </c>
      <c r="D167" s="148">
        <f t="shared" ref="D167" si="37">(F167-C167)/C167</f>
        <v>10.293856149549752</v>
      </c>
      <c r="E167" s="149"/>
      <c r="F167" s="107">
        <f>SUM(F155:F166)</f>
        <v>4954.05</v>
      </c>
      <c r="G167" s="148">
        <f>(I167-F167)/F167</f>
        <v>-0.24686872356960465</v>
      </c>
      <c r="H167" s="149"/>
      <c r="I167" s="107">
        <f>SUM(I155:I166)</f>
        <v>3731.05</v>
      </c>
      <c r="J167" s="148">
        <f>(+I167-C167)/C167</f>
        <v>7.5057562977316756</v>
      </c>
      <c r="K167" s="149"/>
    </row>
    <row r="168" spans="1:11" ht="15">
      <c r="A168" s="111"/>
      <c r="B168"/>
      <c r="C168"/>
      <c r="D168"/>
      <c r="E168"/>
      <c r="F168"/>
      <c r="G168"/>
      <c r="H168"/>
      <c r="I168"/>
      <c r="J168"/>
      <c r="K168"/>
    </row>
    <row r="169" spans="1:11" ht="15">
      <c r="A169" s="120" t="s">
        <v>67</v>
      </c>
      <c r="B169" s="122"/>
      <c r="C169" s="122"/>
      <c r="D169" s="122"/>
      <c r="E169" s="122"/>
      <c r="F169" s="122"/>
      <c r="G169" s="122"/>
      <c r="H169" s="122"/>
      <c r="I169" s="122"/>
      <c r="J169" s="122"/>
      <c r="K169" s="122"/>
    </row>
    <row r="170" spans="1:11">
      <c r="A170" s="112" t="s">
        <v>4</v>
      </c>
      <c r="B170" s="121">
        <v>200</v>
      </c>
      <c r="C170" s="114">
        <v>15.8</v>
      </c>
      <c r="D170" s="148">
        <f t="shared" ref="D170:D181" si="38">(F170-C170)/C170</f>
        <v>22.291139240506329</v>
      </c>
      <c r="E170" s="149"/>
      <c r="F170" s="116">
        <v>368</v>
      </c>
      <c r="G170" s="148">
        <f t="shared" ref="G170:G181" si="39">(I170-F170)/F170</f>
        <v>-0.21073369565217395</v>
      </c>
      <c r="H170" s="149"/>
      <c r="I170" s="118">
        <v>290.45</v>
      </c>
      <c r="J170" s="148">
        <f t="shared" ref="J170:J181" si="40">(+I170-C170)/C170</f>
        <v>17.38291139240506</v>
      </c>
      <c r="K170" s="149"/>
    </row>
    <row r="171" spans="1:11">
      <c r="A171" s="112" t="s">
        <v>5</v>
      </c>
      <c r="B171" s="106">
        <v>0</v>
      </c>
      <c r="C171" s="114">
        <v>15.8</v>
      </c>
      <c r="D171" s="148">
        <f t="shared" si="38"/>
        <v>22.164556962025316</v>
      </c>
      <c r="E171" s="149"/>
      <c r="F171" s="116">
        <v>366</v>
      </c>
      <c r="G171" s="148">
        <f t="shared" si="39"/>
        <v>-0.21106557377049182</v>
      </c>
      <c r="H171" s="149"/>
      <c r="I171" s="118">
        <v>288.75</v>
      </c>
      <c r="J171" s="148">
        <f t="shared" si="40"/>
        <v>17.275316455696203</v>
      </c>
      <c r="K171" s="149"/>
    </row>
    <row r="172" spans="1:11">
      <c r="A172" s="112" t="s">
        <v>6</v>
      </c>
      <c r="B172" s="106">
        <v>100</v>
      </c>
      <c r="C172" s="114">
        <v>15.8</v>
      </c>
      <c r="D172" s="148">
        <f t="shared" si="38"/>
        <v>22.22784810126582</v>
      </c>
      <c r="E172" s="149"/>
      <c r="F172" s="116">
        <v>367</v>
      </c>
      <c r="G172" s="148">
        <f t="shared" si="39"/>
        <v>-0.21089918256130785</v>
      </c>
      <c r="H172" s="149"/>
      <c r="I172" s="118">
        <v>289.60000000000002</v>
      </c>
      <c r="J172" s="148">
        <f t="shared" si="40"/>
        <v>17.329113924050631</v>
      </c>
      <c r="K172" s="149"/>
    </row>
    <row r="173" spans="1:11">
      <c r="A173" s="112" t="s">
        <v>7</v>
      </c>
      <c r="B173" s="106">
        <v>100</v>
      </c>
      <c r="C173" s="114">
        <v>15.8</v>
      </c>
      <c r="D173" s="148">
        <f t="shared" si="38"/>
        <v>22.22784810126582</v>
      </c>
      <c r="E173" s="149"/>
      <c r="F173" s="116">
        <v>367</v>
      </c>
      <c r="G173" s="148">
        <f t="shared" si="39"/>
        <v>-0.21089918256130785</v>
      </c>
      <c r="H173" s="149"/>
      <c r="I173" s="118">
        <v>289.60000000000002</v>
      </c>
      <c r="J173" s="148">
        <f t="shared" si="40"/>
        <v>17.329113924050631</v>
      </c>
      <c r="K173" s="149"/>
    </row>
    <row r="174" spans="1:11">
      <c r="A174" s="112" t="s">
        <v>8</v>
      </c>
      <c r="B174" s="106">
        <v>9800</v>
      </c>
      <c r="C174" s="114">
        <v>94.85</v>
      </c>
      <c r="D174" s="148">
        <f t="shared" si="38"/>
        <v>4.7253558249868206</v>
      </c>
      <c r="E174" s="149"/>
      <c r="F174" s="116">
        <v>543.04999999999995</v>
      </c>
      <c r="G174" s="148">
        <f t="shared" si="39"/>
        <v>-0.31488813184789605</v>
      </c>
      <c r="H174" s="149"/>
      <c r="I174" s="118">
        <v>372.05</v>
      </c>
      <c r="J174" s="148">
        <f t="shared" si="40"/>
        <v>2.9225092250922518</v>
      </c>
      <c r="K174" s="149"/>
    </row>
    <row r="175" spans="1:11">
      <c r="A175" s="112" t="s">
        <v>9</v>
      </c>
      <c r="B175" s="106">
        <v>57500</v>
      </c>
      <c r="C175" s="114">
        <v>500.3</v>
      </c>
      <c r="D175" s="148">
        <f t="shared" si="38"/>
        <v>1.8492904257445533</v>
      </c>
      <c r="E175" s="149"/>
      <c r="F175" s="116">
        <v>1425.5</v>
      </c>
      <c r="G175" s="148">
        <f t="shared" si="39"/>
        <v>-0.32918274289722904</v>
      </c>
      <c r="H175" s="149"/>
      <c r="I175" s="118">
        <v>956.25</v>
      </c>
      <c r="J175" s="148">
        <f t="shared" si="40"/>
        <v>0.91135318808714771</v>
      </c>
      <c r="K175" s="149"/>
    </row>
    <row r="176" spans="1:11">
      <c r="A176" s="112" t="s">
        <v>10</v>
      </c>
      <c r="B176" s="106">
        <v>103600</v>
      </c>
      <c r="C176" s="114">
        <v>892.15</v>
      </c>
      <c r="D176" s="148">
        <f t="shared" si="38"/>
        <v>1.5537745894748645</v>
      </c>
      <c r="E176" s="149"/>
      <c r="F176" s="116">
        <v>2278.3500000000004</v>
      </c>
      <c r="G176" s="148">
        <f t="shared" si="39"/>
        <v>-0.27677924814010152</v>
      </c>
      <c r="H176" s="149"/>
      <c r="I176" s="118">
        <v>1647.75</v>
      </c>
      <c r="J176" s="148">
        <f t="shared" si="40"/>
        <v>0.84694277868071521</v>
      </c>
      <c r="K176" s="149"/>
    </row>
    <row r="177" spans="1:11">
      <c r="A177" s="112" t="s">
        <v>11</v>
      </c>
      <c r="B177" s="106">
        <v>217300</v>
      </c>
      <c r="C177" s="114">
        <v>1858.6</v>
      </c>
      <c r="D177" s="148">
        <f t="shared" si="38"/>
        <v>1.3575809749273648</v>
      </c>
      <c r="E177" s="149"/>
      <c r="F177" s="116">
        <v>4381.8</v>
      </c>
      <c r="G177" s="148">
        <f t="shared" si="39"/>
        <v>-0.13489889999543575</v>
      </c>
      <c r="H177" s="149"/>
      <c r="I177" s="118">
        <v>3790.7</v>
      </c>
      <c r="J177" s="148">
        <f t="shared" si="40"/>
        <v>1.0395458947594964</v>
      </c>
      <c r="K177" s="149"/>
    </row>
    <row r="178" spans="1:11">
      <c r="A178" s="112" t="s">
        <v>12</v>
      </c>
      <c r="B178" s="106">
        <v>82400</v>
      </c>
      <c r="C178" s="114">
        <v>711.94999999999993</v>
      </c>
      <c r="D178" s="148">
        <f t="shared" si="38"/>
        <v>1.6492731231125786</v>
      </c>
      <c r="E178" s="149"/>
      <c r="F178" s="116">
        <v>1886.15</v>
      </c>
      <c r="G178" s="148">
        <f t="shared" si="39"/>
        <v>-0.29499244492749782</v>
      </c>
      <c r="H178" s="149"/>
      <c r="I178" s="118">
        <v>1329.75</v>
      </c>
      <c r="J178" s="148">
        <f t="shared" si="40"/>
        <v>0.86775756724489095</v>
      </c>
      <c r="K178" s="149"/>
    </row>
    <row r="179" spans="1:11">
      <c r="A179" s="112" t="s">
        <v>13</v>
      </c>
      <c r="B179" s="106">
        <v>47200</v>
      </c>
      <c r="C179" s="114">
        <v>412.75</v>
      </c>
      <c r="D179" s="148">
        <f t="shared" si="38"/>
        <v>1.9920048455481527</v>
      </c>
      <c r="E179" s="149"/>
      <c r="F179" s="116">
        <v>1234.95</v>
      </c>
      <c r="G179" s="148">
        <f t="shared" si="39"/>
        <v>-0.35078343252763272</v>
      </c>
      <c r="H179" s="149"/>
      <c r="I179" s="118">
        <v>801.75</v>
      </c>
      <c r="J179" s="148">
        <f t="shared" si="40"/>
        <v>0.9424591156874621</v>
      </c>
      <c r="K179" s="149"/>
    </row>
    <row r="180" spans="1:11">
      <c r="A180" s="112" t="s">
        <v>14</v>
      </c>
      <c r="B180" s="106">
        <v>100</v>
      </c>
      <c r="C180" s="114">
        <v>15.8</v>
      </c>
      <c r="D180" s="148">
        <f t="shared" si="38"/>
        <v>22.22784810126582</v>
      </c>
      <c r="E180" s="149"/>
      <c r="F180" s="116">
        <v>367</v>
      </c>
      <c r="G180" s="148">
        <f t="shared" si="39"/>
        <v>-0.21089918256130785</v>
      </c>
      <c r="H180" s="149"/>
      <c r="I180" s="118">
        <v>289.60000000000002</v>
      </c>
      <c r="J180" s="148">
        <f t="shared" si="40"/>
        <v>17.329113924050631</v>
      </c>
      <c r="K180" s="149"/>
    </row>
    <row r="181" spans="1:11">
      <c r="A181" s="113" t="s">
        <v>15</v>
      </c>
      <c r="B181" s="110">
        <v>100</v>
      </c>
      <c r="C181" s="115">
        <v>15.8</v>
      </c>
      <c r="D181" s="154">
        <f t="shared" si="38"/>
        <v>22.22784810126582</v>
      </c>
      <c r="E181" s="155"/>
      <c r="F181" s="117">
        <v>367</v>
      </c>
      <c r="G181" s="154">
        <f t="shared" si="39"/>
        <v>-0.21089918256130785</v>
      </c>
      <c r="H181" s="155"/>
      <c r="I181" s="119">
        <v>289.60000000000002</v>
      </c>
      <c r="J181" s="154">
        <f t="shared" si="40"/>
        <v>17.329113924050631</v>
      </c>
      <c r="K181" s="155"/>
    </row>
    <row r="182" spans="1:11">
      <c r="A182" s="112" t="s">
        <v>65</v>
      </c>
      <c r="B182" s="106">
        <f>SUM(B170:B181)</f>
        <v>518400</v>
      </c>
      <c r="C182" s="107">
        <f>SUM(C170:C181)</f>
        <v>4565.4000000000005</v>
      </c>
      <c r="D182" s="148">
        <f t="shared" ref="D182" si="41">(F182-C182)/C182</f>
        <v>2.0559863319752925</v>
      </c>
      <c r="E182" s="149"/>
      <c r="F182" s="107">
        <f>SUM(F170:F181)</f>
        <v>13951.800000000001</v>
      </c>
      <c r="G182" s="148">
        <f>(I182-F182)/F182</f>
        <v>-0.23767184162617014</v>
      </c>
      <c r="H182" s="149"/>
      <c r="I182" s="107">
        <f>SUM(I170:I181)</f>
        <v>10635.85</v>
      </c>
      <c r="J182" s="148">
        <f>(+I182-C182)/C182</f>
        <v>1.32966443247032</v>
      </c>
      <c r="K182" s="149"/>
    </row>
    <row r="183" spans="1:11" ht="15">
      <c r="A183" s="111"/>
      <c r="B183"/>
      <c r="C183"/>
      <c r="D183"/>
      <c r="E183"/>
      <c r="F183"/>
      <c r="G183"/>
      <c r="H183"/>
      <c r="I183"/>
      <c r="J183"/>
      <c r="K183"/>
    </row>
    <row r="184" spans="1:11" ht="15">
      <c r="A184" s="120" t="s">
        <v>87</v>
      </c>
      <c r="B184" s="122"/>
      <c r="C184" s="122"/>
      <c r="D184" s="122"/>
      <c r="E184" s="122"/>
      <c r="F184" s="122"/>
      <c r="G184" s="122"/>
      <c r="H184" s="122"/>
      <c r="I184" s="122"/>
      <c r="J184" s="122"/>
      <c r="K184" s="122"/>
    </row>
    <row r="185" spans="1:11">
      <c r="A185" s="112" t="s">
        <v>4</v>
      </c>
      <c r="B185" s="121">
        <v>0</v>
      </c>
      <c r="C185" s="114">
        <v>15.8</v>
      </c>
      <c r="D185" s="148">
        <f t="shared" ref="D185:D196" si="42">(F185-C185)/C185</f>
        <v>5.1772151898734169</v>
      </c>
      <c r="E185" s="149"/>
      <c r="F185" s="116">
        <v>97.6</v>
      </c>
      <c r="G185" s="148">
        <f t="shared" ref="G185:G196" si="43">(I185-F185)/F185</f>
        <v>-0.52663934426229497</v>
      </c>
      <c r="H185" s="149"/>
      <c r="I185" s="118">
        <v>46.2</v>
      </c>
      <c r="J185" s="148">
        <f t="shared" ref="J185:J196" si="44">(+I185-C185)/C185</f>
        <v>1.9240506329113924</v>
      </c>
      <c r="K185" s="149"/>
    </row>
    <row r="186" spans="1:11">
      <c r="A186" s="112" t="s">
        <v>5</v>
      </c>
      <c r="B186" s="106">
        <v>100</v>
      </c>
      <c r="C186" s="114">
        <v>15.8</v>
      </c>
      <c r="D186" s="148">
        <f t="shared" si="42"/>
        <v>5.2405063291139236</v>
      </c>
      <c r="E186" s="149"/>
      <c r="F186" s="116">
        <v>98.6</v>
      </c>
      <c r="G186" s="148">
        <f t="shared" si="43"/>
        <v>-0.52281947261663275</v>
      </c>
      <c r="H186" s="149"/>
      <c r="I186" s="118">
        <v>47.050000000000004</v>
      </c>
      <c r="J186" s="148">
        <f t="shared" si="44"/>
        <v>1.9778481012658229</v>
      </c>
      <c r="K186" s="149"/>
    </row>
    <row r="187" spans="1:11">
      <c r="A187" s="112" t="s">
        <v>6</v>
      </c>
      <c r="B187" s="106">
        <v>0</v>
      </c>
      <c r="C187" s="114">
        <v>15.8</v>
      </c>
      <c r="D187" s="148">
        <f t="shared" si="42"/>
        <v>5.1772151898734169</v>
      </c>
      <c r="E187" s="149"/>
      <c r="F187" s="116">
        <v>97.6</v>
      </c>
      <c r="G187" s="148">
        <f t="shared" si="43"/>
        <v>-0.52663934426229497</v>
      </c>
      <c r="H187" s="149"/>
      <c r="I187" s="118">
        <v>46.2</v>
      </c>
      <c r="J187" s="148">
        <f t="shared" si="44"/>
        <v>1.9240506329113924</v>
      </c>
      <c r="K187" s="149"/>
    </row>
    <row r="188" spans="1:11">
      <c r="A188" s="112" t="s">
        <v>7</v>
      </c>
      <c r="B188" s="106">
        <v>0</v>
      </c>
      <c r="C188" s="114">
        <v>15.8</v>
      </c>
      <c r="D188" s="148">
        <f t="shared" si="42"/>
        <v>5.1772151898734169</v>
      </c>
      <c r="E188" s="149"/>
      <c r="F188" s="116">
        <v>97.6</v>
      </c>
      <c r="G188" s="148">
        <f t="shared" si="43"/>
        <v>-0.52663934426229497</v>
      </c>
      <c r="H188" s="149"/>
      <c r="I188" s="118">
        <v>46.2</v>
      </c>
      <c r="J188" s="148">
        <f t="shared" si="44"/>
        <v>1.9240506329113924</v>
      </c>
      <c r="K188" s="149"/>
    </row>
    <row r="189" spans="1:11">
      <c r="A189" s="112" t="s">
        <v>8</v>
      </c>
      <c r="B189" s="106">
        <v>0</v>
      </c>
      <c r="C189" s="114">
        <v>15.8</v>
      </c>
      <c r="D189" s="148">
        <f t="shared" si="42"/>
        <v>5.1772151898734169</v>
      </c>
      <c r="E189" s="149"/>
      <c r="F189" s="116">
        <v>97.6</v>
      </c>
      <c r="G189" s="148">
        <f t="shared" si="43"/>
        <v>-0.52663934426229497</v>
      </c>
      <c r="H189" s="149"/>
      <c r="I189" s="118">
        <v>46.2</v>
      </c>
      <c r="J189" s="148">
        <f t="shared" si="44"/>
        <v>1.9240506329113924</v>
      </c>
      <c r="K189" s="149"/>
    </row>
    <row r="190" spans="1:11">
      <c r="A190" s="112" t="s">
        <v>9</v>
      </c>
      <c r="B190" s="106">
        <v>0</v>
      </c>
      <c r="C190" s="114">
        <v>15.8</v>
      </c>
      <c r="D190" s="148">
        <f t="shared" si="42"/>
        <v>5.1772151898734169</v>
      </c>
      <c r="E190" s="149"/>
      <c r="F190" s="116">
        <v>97.6</v>
      </c>
      <c r="G190" s="148">
        <f t="shared" si="43"/>
        <v>-0.52663934426229497</v>
      </c>
      <c r="H190" s="149"/>
      <c r="I190" s="118">
        <v>46.2</v>
      </c>
      <c r="J190" s="148">
        <f t="shared" si="44"/>
        <v>1.9240506329113924</v>
      </c>
      <c r="K190" s="149"/>
    </row>
    <row r="191" spans="1:11">
      <c r="A191" s="112" t="s">
        <v>10</v>
      </c>
      <c r="B191" s="106">
        <v>0</v>
      </c>
      <c r="C191" s="114">
        <v>15.8</v>
      </c>
      <c r="D191" s="148">
        <f t="shared" si="42"/>
        <v>5.1772151898734169</v>
      </c>
      <c r="E191" s="149"/>
      <c r="F191" s="116">
        <v>97.6</v>
      </c>
      <c r="G191" s="148">
        <f t="shared" si="43"/>
        <v>-0.52663934426229497</v>
      </c>
      <c r="H191" s="149"/>
      <c r="I191" s="118">
        <v>46.2</v>
      </c>
      <c r="J191" s="148">
        <f t="shared" si="44"/>
        <v>1.9240506329113924</v>
      </c>
      <c r="K191" s="149"/>
    </row>
    <row r="192" spans="1:11">
      <c r="A192" s="112" t="s">
        <v>11</v>
      </c>
      <c r="B192" s="106">
        <v>0</v>
      </c>
      <c r="C192" s="114">
        <v>15.8</v>
      </c>
      <c r="D192" s="148">
        <f t="shared" si="42"/>
        <v>5.1772151898734169</v>
      </c>
      <c r="E192" s="149"/>
      <c r="F192" s="116">
        <v>97.6</v>
      </c>
      <c r="G192" s="148">
        <f t="shared" si="43"/>
        <v>-0.52663934426229497</v>
      </c>
      <c r="H192" s="149"/>
      <c r="I192" s="118">
        <v>46.2</v>
      </c>
      <c r="J192" s="148">
        <f t="shared" si="44"/>
        <v>1.9240506329113924</v>
      </c>
      <c r="K192" s="149"/>
    </row>
    <row r="193" spans="1:11">
      <c r="A193" s="112" t="s">
        <v>12</v>
      </c>
      <c r="B193" s="106">
        <v>0</v>
      </c>
      <c r="C193" s="114">
        <v>15.8</v>
      </c>
      <c r="D193" s="148">
        <f t="shared" si="42"/>
        <v>5.1772151898734169</v>
      </c>
      <c r="E193" s="149"/>
      <c r="F193" s="116">
        <v>97.6</v>
      </c>
      <c r="G193" s="148">
        <f t="shared" si="43"/>
        <v>-0.52663934426229497</v>
      </c>
      <c r="H193" s="149"/>
      <c r="I193" s="118">
        <v>46.2</v>
      </c>
      <c r="J193" s="148">
        <f t="shared" si="44"/>
        <v>1.9240506329113924</v>
      </c>
      <c r="K193" s="149"/>
    </row>
    <row r="194" spans="1:11">
      <c r="A194" s="112" t="s">
        <v>13</v>
      </c>
      <c r="B194" s="106">
        <v>0</v>
      </c>
      <c r="C194" s="114">
        <v>15.8</v>
      </c>
      <c r="D194" s="148">
        <f t="shared" si="42"/>
        <v>5.1772151898734169</v>
      </c>
      <c r="E194" s="149"/>
      <c r="F194" s="116">
        <v>97.6</v>
      </c>
      <c r="G194" s="148">
        <f t="shared" si="43"/>
        <v>-0.52663934426229497</v>
      </c>
      <c r="H194" s="149"/>
      <c r="I194" s="118">
        <v>46.2</v>
      </c>
      <c r="J194" s="148">
        <f t="shared" si="44"/>
        <v>1.9240506329113924</v>
      </c>
      <c r="K194" s="149"/>
    </row>
    <row r="195" spans="1:11">
      <c r="A195" s="112" t="s">
        <v>14</v>
      </c>
      <c r="B195" s="106">
        <v>0</v>
      </c>
      <c r="C195" s="114">
        <v>15.8</v>
      </c>
      <c r="D195" s="148">
        <f t="shared" si="42"/>
        <v>5.1772151898734169</v>
      </c>
      <c r="E195" s="149"/>
      <c r="F195" s="116">
        <v>97.6</v>
      </c>
      <c r="G195" s="148">
        <f t="shared" si="43"/>
        <v>-0.52663934426229497</v>
      </c>
      <c r="H195" s="149"/>
      <c r="I195" s="118">
        <v>46.2</v>
      </c>
      <c r="J195" s="148">
        <f t="shared" si="44"/>
        <v>1.9240506329113924</v>
      </c>
      <c r="K195" s="149"/>
    </row>
    <row r="196" spans="1:11">
      <c r="A196" s="113" t="s">
        <v>15</v>
      </c>
      <c r="B196" s="110">
        <v>0</v>
      </c>
      <c r="C196" s="115">
        <v>15.8</v>
      </c>
      <c r="D196" s="154">
        <f t="shared" si="42"/>
        <v>5.1772151898734169</v>
      </c>
      <c r="E196" s="155"/>
      <c r="F196" s="117">
        <v>97.6</v>
      </c>
      <c r="G196" s="154">
        <f t="shared" si="43"/>
        <v>-0.52663934426229497</v>
      </c>
      <c r="H196" s="155"/>
      <c r="I196" s="119">
        <v>46.2</v>
      </c>
      <c r="J196" s="154">
        <f t="shared" si="44"/>
        <v>1.9240506329113924</v>
      </c>
      <c r="K196" s="155"/>
    </row>
    <row r="197" spans="1:11">
      <c r="A197" s="112" t="s">
        <v>65</v>
      </c>
      <c r="B197" s="106">
        <f>SUM(B185:B196)</f>
        <v>100</v>
      </c>
      <c r="C197" s="107">
        <f>SUM(C185:C196)</f>
        <v>189.60000000000002</v>
      </c>
      <c r="D197" s="148">
        <f t="shared" ref="D197" si="45">(F197-C197)/C197</f>
        <v>5.1824894514767932</v>
      </c>
      <c r="E197" s="149"/>
      <c r="F197" s="107">
        <f>SUM(F185:F196)</f>
        <v>1172.2</v>
      </c>
      <c r="G197" s="148">
        <f>(I197-F197)/F197</f>
        <v>-0.5263180344651085</v>
      </c>
      <c r="H197" s="149"/>
      <c r="I197" s="107">
        <f>SUM(I185:I196)</f>
        <v>555.24999999999989</v>
      </c>
      <c r="J197" s="148">
        <f>(+I197-C197)/C197</f>
        <v>1.9285337552742607</v>
      </c>
      <c r="K197" s="149"/>
    </row>
    <row r="198" spans="1:11" ht="15">
      <c r="A198" s="111"/>
      <c r="B198"/>
      <c r="C198"/>
      <c r="D198"/>
      <c r="E198"/>
      <c r="F198"/>
      <c r="G198"/>
      <c r="H198"/>
      <c r="I198"/>
      <c r="J198"/>
      <c r="K198"/>
    </row>
    <row r="199" spans="1:11" ht="15">
      <c r="A199" s="120" t="s">
        <v>88</v>
      </c>
      <c r="B199" s="122"/>
      <c r="C199" s="122"/>
      <c r="D199" s="122"/>
      <c r="E199" s="122"/>
      <c r="F199" s="122"/>
      <c r="G199" s="122"/>
      <c r="H199" s="122"/>
      <c r="I199" s="122"/>
      <c r="J199" s="122"/>
      <c r="K199" s="122"/>
    </row>
    <row r="200" spans="1:11">
      <c r="A200" s="112" t="s">
        <v>4</v>
      </c>
      <c r="B200" s="121">
        <v>0</v>
      </c>
      <c r="C200" s="114">
        <v>15.8</v>
      </c>
      <c r="D200" s="148">
        <f t="shared" ref="D200:D211" si="46">(F200-C200)/C200</f>
        <v>5.1772151898734169</v>
      </c>
      <c r="E200" s="149"/>
      <c r="F200" s="116">
        <v>97.6</v>
      </c>
      <c r="G200" s="148">
        <f t="shared" ref="G200:G211" si="47">(I200-F200)/F200</f>
        <v>-0.52663934426229497</v>
      </c>
      <c r="H200" s="149"/>
      <c r="I200" s="118">
        <v>46.2</v>
      </c>
      <c r="J200" s="148">
        <f t="shared" ref="J200:J211" si="48">(+I200-C200)/C200</f>
        <v>1.9240506329113924</v>
      </c>
      <c r="K200" s="149"/>
    </row>
    <row r="201" spans="1:11">
      <c r="A201" s="112" t="s">
        <v>5</v>
      </c>
      <c r="B201" s="106">
        <v>7400</v>
      </c>
      <c r="C201" s="114">
        <v>74.45</v>
      </c>
      <c r="D201" s="148">
        <f t="shared" si="46"/>
        <v>2.0926796507723306</v>
      </c>
      <c r="E201" s="149"/>
      <c r="F201" s="116">
        <v>230.25</v>
      </c>
      <c r="G201" s="148">
        <f t="shared" si="47"/>
        <v>-0.45276872964169379</v>
      </c>
      <c r="H201" s="149"/>
      <c r="I201" s="118">
        <v>126</v>
      </c>
      <c r="J201" s="148">
        <f t="shared" si="48"/>
        <v>0.69241101410342509</v>
      </c>
      <c r="K201" s="149"/>
    </row>
    <row r="202" spans="1:11">
      <c r="A202" s="112" t="s">
        <v>6</v>
      </c>
      <c r="B202" s="106">
        <v>700</v>
      </c>
      <c r="C202" s="114">
        <v>17.5</v>
      </c>
      <c r="D202" s="148">
        <f t="shared" si="46"/>
        <v>5.0742857142857138</v>
      </c>
      <c r="E202" s="149"/>
      <c r="F202" s="116">
        <v>106.3</v>
      </c>
      <c r="G202" s="148">
        <f t="shared" si="47"/>
        <v>-0.50940733772342417</v>
      </c>
      <c r="H202" s="149"/>
      <c r="I202" s="118">
        <v>52.150000000000006</v>
      </c>
      <c r="J202" s="148">
        <f t="shared" si="48"/>
        <v>1.9800000000000004</v>
      </c>
      <c r="K202" s="149"/>
    </row>
    <row r="203" spans="1:11">
      <c r="A203" s="112" t="s">
        <v>7</v>
      </c>
      <c r="B203" s="106">
        <v>0</v>
      </c>
      <c r="C203" s="114">
        <v>15.8</v>
      </c>
      <c r="D203" s="148">
        <f t="shared" si="46"/>
        <v>5.1772151898734169</v>
      </c>
      <c r="E203" s="149"/>
      <c r="F203" s="116">
        <v>97.6</v>
      </c>
      <c r="G203" s="148">
        <f t="shared" si="47"/>
        <v>-0.52663934426229497</v>
      </c>
      <c r="H203" s="149"/>
      <c r="I203" s="118">
        <v>46.2</v>
      </c>
      <c r="J203" s="148">
        <f t="shared" si="48"/>
        <v>1.9240506329113924</v>
      </c>
      <c r="K203" s="149"/>
    </row>
    <row r="204" spans="1:11">
      <c r="A204" s="112" t="s">
        <v>8</v>
      </c>
      <c r="B204" s="106">
        <v>16800</v>
      </c>
      <c r="C204" s="114">
        <v>154.35</v>
      </c>
      <c r="D204" s="148">
        <f t="shared" si="46"/>
        <v>1.6183997408487203</v>
      </c>
      <c r="E204" s="149"/>
      <c r="F204" s="116">
        <v>404.15</v>
      </c>
      <c r="G204" s="148">
        <f t="shared" si="47"/>
        <v>-0.339354200173203</v>
      </c>
      <c r="H204" s="149"/>
      <c r="I204" s="118">
        <v>267</v>
      </c>
      <c r="J204" s="148">
        <f t="shared" si="48"/>
        <v>0.72983479105928095</v>
      </c>
      <c r="K204" s="149"/>
    </row>
    <row r="205" spans="1:11">
      <c r="A205" s="112" t="s">
        <v>9</v>
      </c>
      <c r="B205" s="106">
        <v>4300</v>
      </c>
      <c r="C205" s="114">
        <v>48.099999999999994</v>
      </c>
      <c r="D205" s="148">
        <f t="shared" si="46"/>
        <v>2.5945945945945947</v>
      </c>
      <c r="E205" s="149"/>
      <c r="F205" s="116">
        <v>172.89999999999998</v>
      </c>
      <c r="G205" s="148">
        <f t="shared" si="47"/>
        <v>-0.52139965297860025</v>
      </c>
      <c r="H205" s="149"/>
      <c r="I205" s="118">
        <v>82.75</v>
      </c>
      <c r="J205" s="148">
        <f t="shared" si="48"/>
        <v>0.72037422037422061</v>
      </c>
      <c r="K205" s="149"/>
    </row>
    <row r="206" spans="1:11">
      <c r="A206" s="112" t="s">
        <v>10</v>
      </c>
      <c r="B206" s="106">
        <v>12900</v>
      </c>
      <c r="C206" s="114">
        <v>121.19999999999999</v>
      </c>
      <c r="D206" s="148">
        <f t="shared" si="46"/>
        <v>1.7392739273927396</v>
      </c>
      <c r="E206" s="149"/>
      <c r="F206" s="116">
        <v>332</v>
      </c>
      <c r="G206" s="148">
        <f t="shared" si="47"/>
        <v>-0.37198795180722893</v>
      </c>
      <c r="H206" s="149"/>
      <c r="I206" s="118">
        <v>208.5</v>
      </c>
      <c r="J206" s="148">
        <f t="shared" si="48"/>
        <v>0.72029702970297049</v>
      </c>
      <c r="K206" s="149"/>
    </row>
    <row r="207" spans="1:11">
      <c r="A207" s="112" t="s">
        <v>11</v>
      </c>
      <c r="B207" s="106">
        <v>10600</v>
      </c>
      <c r="C207" s="114">
        <v>101.64999999999999</v>
      </c>
      <c r="D207" s="148">
        <f t="shared" si="46"/>
        <v>1.8475159862272512</v>
      </c>
      <c r="E207" s="149"/>
      <c r="F207" s="116">
        <v>289.45000000000005</v>
      </c>
      <c r="G207" s="148">
        <f t="shared" si="47"/>
        <v>-0.39885990671964078</v>
      </c>
      <c r="H207" s="149"/>
      <c r="I207" s="118">
        <v>174</v>
      </c>
      <c r="J207" s="148">
        <f t="shared" si="48"/>
        <v>0.71175602557796369</v>
      </c>
      <c r="K207" s="149"/>
    </row>
    <row r="208" spans="1:11">
      <c r="A208" s="112" t="s">
        <v>12</v>
      </c>
      <c r="B208" s="106">
        <v>5200</v>
      </c>
      <c r="C208" s="114">
        <v>55.75</v>
      </c>
      <c r="D208" s="148">
        <f t="shared" si="46"/>
        <v>2.4000000000000004</v>
      </c>
      <c r="E208" s="149"/>
      <c r="F208" s="116">
        <v>189.55</v>
      </c>
      <c r="G208" s="148">
        <f t="shared" si="47"/>
        <v>-0.509364283830124</v>
      </c>
      <c r="H208" s="149"/>
      <c r="I208" s="118">
        <v>93</v>
      </c>
      <c r="J208" s="148">
        <f t="shared" si="48"/>
        <v>0.66816143497757852</v>
      </c>
      <c r="K208" s="149"/>
    </row>
    <row r="209" spans="1:11">
      <c r="A209" s="112" t="s">
        <v>13</v>
      </c>
      <c r="B209" s="106">
        <v>5400</v>
      </c>
      <c r="C209" s="114">
        <v>57.45</v>
      </c>
      <c r="D209" s="148">
        <f t="shared" si="46"/>
        <v>2.3637946040034814</v>
      </c>
      <c r="E209" s="149"/>
      <c r="F209" s="116">
        <v>193.25</v>
      </c>
      <c r="G209" s="148">
        <f t="shared" si="47"/>
        <v>-0.50323415265200522</v>
      </c>
      <c r="H209" s="149"/>
      <c r="I209" s="118">
        <v>96</v>
      </c>
      <c r="J209" s="148">
        <f t="shared" si="48"/>
        <v>0.671018276762402</v>
      </c>
      <c r="K209" s="149"/>
    </row>
    <row r="210" spans="1:11">
      <c r="A210" s="112" t="s">
        <v>14</v>
      </c>
      <c r="B210" s="106">
        <v>6900</v>
      </c>
      <c r="C210" s="114">
        <v>70.2</v>
      </c>
      <c r="D210" s="148">
        <f t="shared" si="46"/>
        <v>2.1481481481481484</v>
      </c>
      <c r="E210" s="149"/>
      <c r="F210" s="116">
        <v>221</v>
      </c>
      <c r="G210" s="148">
        <f t="shared" si="47"/>
        <v>-0.46380090497737558</v>
      </c>
      <c r="H210" s="149"/>
      <c r="I210" s="118">
        <v>118.5</v>
      </c>
      <c r="J210" s="148">
        <f t="shared" si="48"/>
        <v>0.68803418803418792</v>
      </c>
      <c r="K210" s="149"/>
    </row>
    <row r="211" spans="1:11">
      <c r="A211" s="113" t="s">
        <v>15</v>
      </c>
      <c r="B211" s="110">
        <v>3100</v>
      </c>
      <c r="C211" s="115">
        <v>37.9</v>
      </c>
      <c r="D211" s="154">
        <f t="shared" si="46"/>
        <v>2.9762532981530341</v>
      </c>
      <c r="E211" s="155"/>
      <c r="F211" s="117">
        <v>150.69999999999999</v>
      </c>
      <c r="G211" s="154">
        <f t="shared" si="47"/>
        <v>-0.51857996018579955</v>
      </c>
      <c r="H211" s="155"/>
      <c r="I211" s="119">
        <v>72.55</v>
      </c>
      <c r="J211" s="154">
        <f t="shared" si="48"/>
        <v>0.91424802110817938</v>
      </c>
      <c r="K211" s="155"/>
    </row>
    <row r="212" spans="1:11">
      <c r="A212" s="112" t="s">
        <v>65</v>
      </c>
      <c r="B212" s="106">
        <f>SUM(B200:B211)</f>
        <v>73300</v>
      </c>
      <c r="C212" s="107">
        <f>SUM(C200:C211)</f>
        <v>770.15000000000009</v>
      </c>
      <c r="D212" s="148">
        <f t="shared" ref="D212" si="49">(F212-C212)/C212</f>
        <v>2.2263195481399722</v>
      </c>
      <c r="E212" s="149"/>
      <c r="F212" s="107">
        <f>SUM(F200:F211)</f>
        <v>2484.75</v>
      </c>
      <c r="G212" s="148">
        <f>(I212-F212)/F212</f>
        <v>-0.44346513733776038</v>
      </c>
      <c r="H212" s="149"/>
      <c r="I212" s="107">
        <f>SUM(I200:I211)</f>
        <v>1382.85</v>
      </c>
      <c r="J212" s="148">
        <f>(+I212-C212)/C212</f>
        <v>0.79555930662857854</v>
      </c>
      <c r="K212" s="149"/>
    </row>
    <row r="213" spans="1:11" ht="15">
      <c r="A213" s="111"/>
      <c r="B213"/>
      <c r="C213"/>
      <c r="D213"/>
      <c r="E213"/>
      <c r="F213"/>
      <c r="G213"/>
      <c r="H213"/>
      <c r="I213"/>
      <c r="J213"/>
      <c r="K213"/>
    </row>
    <row r="214" spans="1:11" ht="15">
      <c r="A214" s="120" t="s">
        <v>89</v>
      </c>
      <c r="B214" s="122"/>
      <c r="C214" s="122"/>
      <c r="D214" s="122"/>
      <c r="E214" s="122"/>
      <c r="F214" s="122"/>
      <c r="G214" s="122"/>
      <c r="H214" s="122"/>
      <c r="I214" s="122"/>
      <c r="J214" s="122"/>
      <c r="K214" s="122"/>
    </row>
    <row r="215" spans="1:11">
      <c r="A215" s="112" t="s">
        <v>4</v>
      </c>
      <c r="B215" s="121">
        <v>18000</v>
      </c>
      <c r="C215" s="114">
        <v>164.55</v>
      </c>
      <c r="D215" s="148">
        <f t="shared" ref="D215:D226" si="50">(F215-C215)/C215</f>
        <v>1.5910057733211789</v>
      </c>
      <c r="E215" s="149"/>
      <c r="F215" s="116">
        <v>426.35</v>
      </c>
      <c r="G215" s="148">
        <f t="shared" ref="G215:G226" si="51">(I215-F215)/F215</f>
        <v>-0.33153512372463939</v>
      </c>
      <c r="H215" s="149"/>
      <c r="I215" s="118">
        <v>285</v>
      </c>
      <c r="J215" s="148">
        <f t="shared" ref="J215:J226" si="52">(+I215-C215)/C215</f>
        <v>0.73199635369188687</v>
      </c>
      <c r="K215" s="149"/>
    </row>
    <row r="216" spans="1:11">
      <c r="A216" s="112" t="s">
        <v>5</v>
      </c>
      <c r="B216" s="106">
        <v>19800</v>
      </c>
      <c r="C216" s="114">
        <v>179.85</v>
      </c>
      <c r="D216" s="148">
        <f t="shared" si="50"/>
        <v>1.5557408951904363</v>
      </c>
      <c r="E216" s="149"/>
      <c r="F216" s="116">
        <v>459.65</v>
      </c>
      <c r="G216" s="148">
        <f t="shared" si="51"/>
        <v>-0.32122266942238659</v>
      </c>
      <c r="H216" s="149"/>
      <c r="I216" s="118">
        <v>312</v>
      </c>
      <c r="J216" s="148">
        <f t="shared" si="52"/>
        <v>0.73477898248540452</v>
      </c>
      <c r="K216" s="149"/>
    </row>
    <row r="217" spans="1:11">
      <c r="A217" s="112" t="s">
        <v>6</v>
      </c>
      <c r="B217" s="106">
        <v>18600</v>
      </c>
      <c r="C217" s="114">
        <v>169.65</v>
      </c>
      <c r="D217" s="148">
        <f t="shared" si="50"/>
        <v>1.5785440613026824</v>
      </c>
      <c r="E217" s="149"/>
      <c r="F217" s="116">
        <v>437.45000000000005</v>
      </c>
      <c r="G217" s="148">
        <f t="shared" si="51"/>
        <v>-0.32792319122185398</v>
      </c>
      <c r="H217" s="149"/>
      <c r="I217" s="118">
        <v>294</v>
      </c>
      <c r="J217" s="148">
        <f t="shared" si="52"/>
        <v>0.73297966401414671</v>
      </c>
      <c r="K217" s="149"/>
    </row>
    <row r="218" spans="1:11">
      <c r="A218" s="112" t="s">
        <v>7</v>
      </c>
      <c r="B218" s="106">
        <v>22500</v>
      </c>
      <c r="C218" s="114">
        <v>202.8</v>
      </c>
      <c r="D218" s="148">
        <f t="shared" si="50"/>
        <v>1.5128205128205128</v>
      </c>
      <c r="E218" s="149"/>
      <c r="F218" s="116">
        <v>509.6</v>
      </c>
      <c r="G218" s="148">
        <f t="shared" si="51"/>
        <v>-0.30828100470957615</v>
      </c>
      <c r="H218" s="149"/>
      <c r="I218" s="118">
        <v>352.5</v>
      </c>
      <c r="J218" s="148">
        <f t="shared" si="52"/>
        <v>0.73816568047337272</v>
      </c>
      <c r="K218" s="149"/>
    </row>
    <row r="219" spans="1:11">
      <c r="A219" s="112" t="s">
        <v>8</v>
      </c>
      <c r="B219" s="106">
        <v>22200</v>
      </c>
      <c r="C219" s="114">
        <v>200.25</v>
      </c>
      <c r="D219" s="148">
        <f t="shared" si="50"/>
        <v>1.5171036204744073</v>
      </c>
      <c r="E219" s="149"/>
      <c r="F219" s="116">
        <v>504.05000000000007</v>
      </c>
      <c r="G219" s="148">
        <f t="shared" si="51"/>
        <v>-0.30959230235095736</v>
      </c>
      <c r="H219" s="149"/>
      <c r="I219" s="118">
        <v>348</v>
      </c>
      <c r="J219" s="148">
        <f t="shared" si="52"/>
        <v>0.73782771535580527</v>
      </c>
      <c r="K219" s="149"/>
    </row>
    <row r="220" spans="1:11">
      <c r="A220" s="112" t="s">
        <v>9</v>
      </c>
      <c r="B220" s="106">
        <v>27700</v>
      </c>
      <c r="C220" s="114">
        <v>247</v>
      </c>
      <c r="D220" s="148">
        <f t="shared" si="50"/>
        <v>1.4526315789473687</v>
      </c>
      <c r="E220" s="149"/>
      <c r="F220" s="116">
        <v>605.80000000000007</v>
      </c>
      <c r="G220" s="148">
        <f t="shared" si="51"/>
        <v>-0.2496698580389568</v>
      </c>
      <c r="H220" s="149"/>
      <c r="I220" s="118">
        <v>454.55</v>
      </c>
      <c r="J220" s="148">
        <f t="shared" si="52"/>
        <v>0.84028340080971664</v>
      </c>
      <c r="K220" s="149"/>
    </row>
    <row r="221" spans="1:11">
      <c r="A221" s="112" t="s">
        <v>10</v>
      </c>
      <c r="B221" s="106">
        <v>25000</v>
      </c>
      <c r="C221" s="114">
        <v>224.05</v>
      </c>
      <c r="D221" s="148">
        <f t="shared" si="50"/>
        <v>1.4809194376255299</v>
      </c>
      <c r="E221" s="149"/>
      <c r="F221" s="116">
        <v>555.85</v>
      </c>
      <c r="G221" s="148">
        <f t="shared" si="51"/>
        <v>-0.28667806062786727</v>
      </c>
      <c r="H221" s="149"/>
      <c r="I221" s="118">
        <v>396.5</v>
      </c>
      <c r="J221" s="148">
        <f t="shared" si="52"/>
        <v>0.76969426467306401</v>
      </c>
      <c r="K221" s="149"/>
    </row>
    <row r="222" spans="1:11">
      <c r="A222" s="112" t="s">
        <v>11</v>
      </c>
      <c r="B222" s="106">
        <v>17800</v>
      </c>
      <c r="C222" s="114">
        <v>162.85</v>
      </c>
      <c r="D222" s="148">
        <f t="shared" si="50"/>
        <v>1.5953331286459931</v>
      </c>
      <c r="E222" s="149"/>
      <c r="F222" s="116">
        <v>422.65</v>
      </c>
      <c r="G222" s="148">
        <f t="shared" si="51"/>
        <v>-0.33278126109073697</v>
      </c>
      <c r="H222" s="149"/>
      <c r="I222" s="118">
        <v>282</v>
      </c>
      <c r="J222" s="148">
        <f t="shared" si="52"/>
        <v>0.73165489714461163</v>
      </c>
      <c r="K222" s="149"/>
    </row>
    <row r="223" spans="1:11">
      <c r="A223" s="112" t="s">
        <v>12</v>
      </c>
      <c r="B223" s="106">
        <v>18600</v>
      </c>
      <c r="C223" s="114">
        <v>169.65</v>
      </c>
      <c r="D223" s="148">
        <f t="shared" si="50"/>
        <v>1.5785440613026824</v>
      </c>
      <c r="E223" s="149"/>
      <c r="F223" s="116">
        <v>437.45000000000005</v>
      </c>
      <c r="G223" s="148">
        <f t="shared" si="51"/>
        <v>-0.32792319122185398</v>
      </c>
      <c r="H223" s="149"/>
      <c r="I223" s="118">
        <v>294</v>
      </c>
      <c r="J223" s="148">
        <f t="shared" si="52"/>
        <v>0.73297966401414671</v>
      </c>
      <c r="K223" s="149"/>
    </row>
    <row r="224" spans="1:11">
      <c r="A224" s="112" t="s">
        <v>13</v>
      </c>
      <c r="B224" s="106">
        <v>18300</v>
      </c>
      <c r="C224" s="114">
        <v>167.1</v>
      </c>
      <c r="D224" s="148">
        <f t="shared" si="50"/>
        <v>1.584679832435667</v>
      </c>
      <c r="E224" s="149"/>
      <c r="F224" s="116">
        <v>431.9</v>
      </c>
      <c r="G224" s="148">
        <f t="shared" si="51"/>
        <v>-0.32970595045149337</v>
      </c>
      <c r="H224" s="149"/>
      <c r="I224" s="118">
        <v>289.5</v>
      </c>
      <c r="J224" s="148">
        <f t="shared" si="52"/>
        <v>0.73249551166965898</v>
      </c>
      <c r="K224" s="149"/>
    </row>
    <row r="225" spans="1:11">
      <c r="A225" s="112" t="s">
        <v>14</v>
      </c>
      <c r="B225" s="106">
        <v>20100</v>
      </c>
      <c r="C225" s="114">
        <v>182.4</v>
      </c>
      <c r="D225" s="148">
        <f t="shared" si="50"/>
        <v>1.5504385964912284</v>
      </c>
      <c r="E225" s="149"/>
      <c r="F225" s="116">
        <v>465.20000000000005</v>
      </c>
      <c r="G225" s="148">
        <f t="shared" si="51"/>
        <v>-0.31964746345657791</v>
      </c>
      <c r="H225" s="149"/>
      <c r="I225" s="118">
        <v>316.5</v>
      </c>
      <c r="J225" s="148">
        <f t="shared" si="52"/>
        <v>0.73519736842105254</v>
      </c>
      <c r="K225" s="149"/>
    </row>
    <row r="226" spans="1:11">
      <c r="A226" s="113" t="s">
        <v>15</v>
      </c>
      <c r="B226" s="110">
        <v>17200</v>
      </c>
      <c r="C226" s="115">
        <v>157.75</v>
      </c>
      <c r="D226" s="154">
        <f t="shared" si="50"/>
        <v>1.6088748019017429</v>
      </c>
      <c r="E226" s="155"/>
      <c r="F226" s="117">
        <v>411.54999999999995</v>
      </c>
      <c r="G226" s="154">
        <f t="shared" si="51"/>
        <v>-0.33665411250151855</v>
      </c>
      <c r="H226" s="155"/>
      <c r="I226" s="119">
        <v>273</v>
      </c>
      <c r="J226" s="154">
        <f t="shared" si="52"/>
        <v>0.73058637083993661</v>
      </c>
      <c r="K226" s="155"/>
    </row>
    <row r="227" spans="1:11">
      <c r="A227" s="112" t="s">
        <v>65</v>
      </c>
      <c r="B227" s="106">
        <f>SUM(B215:B226)</f>
        <v>245800</v>
      </c>
      <c r="C227" s="107">
        <f>SUM(C215:C226)</f>
        <v>2227.8999999999996</v>
      </c>
      <c r="D227" s="148">
        <f t="shared" ref="D227" si="53">(F227-C227)/C227</f>
        <v>1.5438753983571978</v>
      </c>
      <c r="E227" s="149"/>
      <c r="F227" s="107">
        <f>SUM(F215:F226)</f>
        <v>5667.5</v>
      </c>
      <c r="G227" s="148">
        <f>(I227-F227)/F227</f>
        <v>-0.31229819144243492</v>
      </c>
      <c r="H227" s="149"/>
      <c r="I227" s="107">
        <f>SUM(I215:I226)</f>
        <v>3897.55</v>
      </c>
      <c r="J227" s="148">
        <f>(+I227-C227)/C227</f>
        <v>0.74942771219534132</v>
      </c>
      <c r="K227" s="149"/>
    </row>
    <row r="228" spans="1:11" ht="15">
      <c r="A228" s="111"/>
      <c r="B228"/>
      <c r="C228"/>
      <c r="D228"/>
      <c r="E228"/>
      <c r="F228"/>
      <c r="G228"/>
      <c r="H228"/>
      <c r="I228"/>
      <c r="J228"/>
      <c r="K228"/>
    </row>
    <row r="229" spans="1:11" ht="15">
      <c r="A229" s="120" t="s">
        <v>64</v>
      </c>
      <c r="B229" s="122"/>
      <c r="C229" s="122"/>
      <c r="D229" s="122"/>
      <c r="E229" s="122"/>
      <c r="F229" s="122"/>
      <c r="G229" s="122"/>
      <c r="H229" s="122"/>
      <c r="I229" s="122"/>
      <c r="J229" s="122"/>
      <c r="K229" s="122"/>
    </row>
    <row r="230" spans="1:11">
      <c r="A230" s="112" t="s">
        <v>4</v>
      </c>
      <c r="B230" s="121">
        <v>43400</v>
      </c>
      <c r="C230" s="114">
        <v>380.45</v>
      </c>
      <c r="D230" s="148">
        <f t="shared" ref="D230:D241" si="54">(F230-C230)/C230</f>
        <v>1.3557629123406498</v>
      </c>
      <c r="E230" s="149"/>
      <c r="F230" s="116">
        <v>896.25000000000011</v>
      </c>
      <c r="G230" s="148">
        <f t="shared" ref="G230:G241" si="55">(I230-F230)/F230</f>
        <v>-0.11620641562064164</v>
      </c>
      <c r="H230" s="149"/>
      <c r="I230" s="118">
        <v>792.1</v>
      </c>
      <c r="J230" s="148">
        <f t="shared" ref="J230:J241" si="56">(+I230-C230)/C230</f>
        <v>1.0820081482454988</v>
      </c>
      <c r="K230" s="149"/>
    </row>
    <row r="231" spans="1:11">
      <c r="A231" s="112" t="s">
        <v>5</v>
      </c>
      <c r="B231" s="106">
        <v>42500</v>
      </c>
      <c r="C231" s="114">
        <v>372.8</v>
      </c>
      <c r="D231" s="148">
        <f t="shared" si="54"/>
        <v>1.3594420600858368</v>
      </c>
      <c r="E231" s="149"/>
      <c r="F231" s="116">
        <v>879.6</v>
      </c>
      <c r="G231" s="148">
        <f t="shared" si="55"/>
        <v>-0.12147567075943613</v>
      </c>
      <c r="H231" s="149"/>
      <c r="I231" s="118">
        <v>772.75</v>
      </c>
      <c r="J231" s="148">
        <f t="shared" si="56"/>
        <v>1.0728272532188841</v>
      </c>
      <c r="K231" s="149"/>
    </row>
    <row r="232" spans="1:11">
      <c r="A232" s="112" t="s">
        <v>6</v>
      </c>
      <c r="B232" s="106">
        <v>42300</v>
      </c>
      <c r="C232" s="114">
        <v>371.1</v>
      </c>
      <c r="D232" s="148">
        <f t="shared" si="54"/>
        <v>1.3602802479116143</v>
      </c>
      <c r="E232" s="149"/>
      <c r="F232" s="116">
        <v>875.90000000000009</v>
      </c>
      <c r="G232" s="148">
        <f t="shared" si="55"/>
        <v>-0.12267382121246721</v>
      </c>
      <c r="H232" s="149"/>
      <c r="I232" s="118">
        <v>768.45</v>
      </c>
      <c r="J232" s="148">
        <f t="shared" si="56"/>
        <v>1.070735650767987</v>
      </c>
      <c r="K232" s="149"/>
    </row>
    <row r="233" spans="1:11">
      <c r="A233" s="112" t="s">
        <v>7</v>
      </c>
      <c r="B233" s="106">
        <v>38800</v>
      </c>
      <c r="C233" s="114">
        <v>341.35</v>
      </c>
      <c r="D233" s="148">
        <f t="shared" si="54"/>
        <v>1.3762999853522779</v>
      </c>
      <c r="E233" s="149"/>
      <c r="F233" s="116">
        <v>811.15000000000009</v>
      </c>
      <c r="G233" s="148">
        <f t="shared" si="55"/>
        <v>-0.1454108364667448</v>
      </c>
      <c r="H233" s="149"/>
      <c r="I233" s="118">
        <v>693.2</v>
      </c>
      <c r="J233" s="148">
        <f t="shared" si="56"/>
        <v>1.0307602167862897</v>
      </c>
      <c r="K233" s="149"/>
    </row>
    <row r="234" spans="1:11">
      <c r="A234" s="112" t="s">
        <v>8</v>
      </c>
      <c r="B234" s="106">
        <v>41200</v>
      </c>
      <c r="C234" s="114">
        <v>361.75</v>
      </c>
      <c r="D234" s="148">
        <f t="shared" si="54"/>
        <v>1.3650310988251557</v>
      </c>
      <c r="E234" s="149"/>
      <c r="F234" s="116">
        <v>855.55000000000007</v>
      </c>
      <c r="G234" s="148">
        <f t="shared" si="55"/>
        <v>-0.12944889252527614</v>
      </c>
      <c r="H234" s="149"/>
      <c r="I234" s="118">
        <v>744.80000000000007</v>
      </c>
      <c r="J234" s="148">
        <f t="shared" si="56"/>
        <v>1.0588804422944025</v>
      </c>
      <c r="K234" s="149"/>
    </row>
    <row r="235" spans="1:11">
      <c r="A235" s="112" t="s">
        <v>9</v>
      </c>
      <c r="B235" s="106">
        <v>51000</v>
      </c>
      <c r="C235" s="114">
        <v>445.05</v>
      </c>
      <c r="D235" s="148">
        <f t="shared" si="54"/>
        <v>1.329738231659364</v>
      </c>
      <c r="E235" s="149"/>
      <c r="F235" s="116">
        <v>1036.8499999999999</v>
      </c>
      <c r="G235" s="148">
        <f t="shared" si="55"/>
        <v>-7.8458793460963419E-2</v>
      </c>
      <c r="H235" s="149"/>
      <c r="I235" s="118">
        <v>955.5</v>
      </c>
      <c r="J235" s="148">
        <f t="shared" si="56"/>
        <v>1.1469497809234916</v>
      </c>
      <c r="K235" s="149"/>
    </row>
    <row r="236" spans="1:11">
      <c r="A236" s="112" t="s">
        <v>10</v>
      </c>
      <c r="B236" s="106">
        <v>85100</v>
      </c>
      <c r="C236" s="114">
        <v>734.9</v>
      </c>
      <c r="D236" s="148">
        <f t="shared" si="54"/>
        <v>1.2692883385494627</v>
      </c>
      <c r="E236" s="149"/>
      <c r="F236" s="116">
        <v>1667.7</v>
      </c>
      <c r="G236" s="148">
        <f t="shared" si="55"/>
        <v>1.2562211428913964E-2</v>
      </c>
      <c r="H236" s="149"/>
      <c r="I236" s="118">
        <v>1688.6499999999999</v>
      </c>
      <c r="J236" s="148">
        <f t="shared" si="56"/>
        <v>1.2977956184514898</v>
      </c>
      <c r="K236" s="149"/>
    </row>
    <row r="237" spans="1:11">
      <c r="A237" s="112" t="s">
        <v>11</v>
      </c>
      <c r="B237" s="106">
        <v>98600</v>
      </c>
      <c r="C237" s="114">
        <v>849.65</v>
      </c>
      <c r="D237" s="148">
        <f t="shared" si="54"/>
        <v>1.2567527805567</v>
      </c>
      <c r="E237" s="149"/>
      <c r="F237" s="116">
        <v>1917.45</v>
      </c>
      <c r="G237" s="148">
        <f t="shared" si="55"/>
        <v>3.2047771780228856E-2</v>
      </c>
      <c r="H237" s="149"/>
      <c r="I237" s="118">
        <v>1978.8999999999999</v>
      </c>
      <c r="J237" s="148">
        <f t="shared" si="56"/>
        <v>1.329076678632378</v>
      </c>
      <c r="K237" s="149"/>
    </row>
    <row r="238" spans="1:11">
      <c r="A238" s="112" t="s">
        <v>12</v>
      </c>
      <c r="B238" s="106">
        <v>71100</v>
      </c>
      <c r="C238" s="114">
        <v>615.9</v>
      </c>
      <c r="D238" s="148">
        <f t="shared" si="54"/>
        <v>1.2872219516155221</v>
      </c>
      <c r="E238" s="149"/>
      <c r="F238" s="116">
        <v>1408.7</v>
      </c>
      <c r="G238" s="148">
        <f t="shared" si="55"/>
        <v>-1.4942855114644675E-2</v>
      </c>
      <c r="H238" s="149"/>
      <c r="I238" s="118">
        <v>1387.65</v>
      </c>
      <c r="J238" s="148">
        <f t="shared" si="56"/>
        <v>1.2530443253774965</v>
      </c>
      <c r="K238" s="149"/>
    </row>
    <row r="239" spans="1:11">
      <c r="A239" s="112" t="s">
        <v>13</v>
      </c>
      <c r="B239" s="106">
        <v>52700</v>
      </c>
      <c r="C239" s="114">
        <v>459.5</v>
      </c>
      <c r="D239" s="148">
        <f t="shared" si="54"/>
        <v>1.3249183895538628</v>
      </c>
      <c r="E239" s="149"/>
      <c r="F239" s="116">
        <v>1068.3</v>
      </c>
      <c r="G239" s="148">
        <f t="shared" si="55"/>
        <v>-7.1375081905831694E-2</v>
      </c>
      <c r="H239" s="149"/>
      <c r="I239" s="118">
        <v>992.05</v>
      </c>
      <c r="J239" s="148">
        <f t="shared" si="56"/>
        <v>1.1589771490750815</v>
      </c>
      <c r="K239" s="149"/>
    </row>
    <row r="240" spans="1:11">
      <c r="A240" s="112" t="s">
        <v>14</v>
      </c>
      <c r="B240" s="106">
        <v>52700</v>
      </c>
      <c r="C240" s="114">
        <v>459.5</v>
      </c>
      <c r="D240" s="148">
        <f t="shared" si="54"/>
        <v>1.3249183895538628</v>
      </c>
      <c r="E240" s="149"/>
      <c r="F240" s="116">
        <v>1068.3</v>
      </c>
      <c r="G240" s="148">
        <f t="shared" si="55"/>
        <v>-7.1375081905831694E-2</v>
      </c>
      <c r="H240" s="149"/>
      <c r="I240" s="118">
        <v>992.05</v>
      </c>
      <c r="J240" s="148">
        <f t="shared" si="56"/>
        <v>1.1589771490750815</v>
      </c>
      <c r="K240" s="149"/>
    </row>
    <row r="241" spans="1:11">
      <c r="A241" s="113" t="s">
        <v>15</v>
      </c>
      <c r="B241" s="110">
        <v>0</v>
      </c>
      <c r="C241" s="115">
        <v>15.8</v>
      </c>
      <c r="D241" s="154">
        <f t="shared" si="54"/>
        <v>5.1772151898734169</v>
      </c>
      <c r="E241" s="155"/>
      <c r="F241" s="117">
        <v>97.6</v>
      </c>
      <c r="G241" s="154">
        <f t="shared" si="55"/>
        <v>-0.52663934426229497</v>
      </c>
      <c r="H241" s="155"/>
      <c r="I241" s="119">
        <v>46.2</v>
      </c>
      <c r="J241" s="154">
        <f t="shared" si="56"/>
        <v>1.9240506329113924</v>
      </c>
      <c r="K241" s="155"/>
    </row>
    <row r="242" spans="1:11">
      <c r="A242" s="112" t="s">
        <v>65</v>
      </c>
      <c r="B242" s="106">
        <f>SUM(B230:B241)</f>
        <v>619400</v>
      </c>
      <c r="C242" s="107">
        <f>SUM(C230:C241)</f>
        <v>5407.75</v>
      </c>
      <c r="D242" s="148">
        <f t="shared" ref="D242" si="57">(F242-C242)/C242</f>
        <v>1.3269104525911883</v>
      </c>
      <c r="E242" s="149"/>
      <c r="F242" s="107">
        <f>SUM(F230:F241)</f>
        <v>12583.349999999999</v>
      </c>
      <c r="G242" s="148">
        <f>(I242-F242)/F242</f>
        <v>-6.1275415529250907E-2</v>
      </c>
      <c r="H242" s="149"/>
      <c r="I242" s="107">
        <f>SUM(I230:I241)</f>
        <v>11812.3</v>
      </c>
      <c r="J242" s="148">
        <f>(+I242-C242)/C242</f>
        <v>1.1843280477093059</v>
      </c>
      <c r="K242" s="149"/>
    </row>
    <row r="243" spans="1:11" ht="15">
      <c r="A243" s="111"/>
      <c r="B243"/>
      <c r="C243"/>
      <c r="D243"/>
      <c r="E243"/>
      <c r="F243"/>
      <c r="G243"/>
      <c r="H243"/>
      <c r="I243"/>
      <c r="J243"/>
      <c r="K243"/>
    </row>
    <row r="244" spans="1:11" ht="15">
      <c r="A244" s="120" t="s">
        <v>90</v>
      </c>
      <c r="B244" s="122"/>
      <c r="C244" s="122"/>
      <c r="D244" s="122"/>
      <c r="E244" s="122"/>
      <c r="F244" s="122"/>
      <c r="G244" s="122"/>
      <c r="H244" s="122"/>
      <c r="I244" s="122"/>
      <c r="J244" s="122"/>
      <c r="K244" s="122"/>
    </row>
    <row r="245" spans="1:11">
      <c r="A245" s="112" t="s">
        <v>4</v>
      </c>
      <c r="B245" s="121">
        <v>7200</v>
      </c>
      <c r="C245" s="114">
        <v>72.75</v>
      </c>
      <c r="D245" s="148">
        <f t="shared" ref="D245:D256" si="58">(F245-C245)/C245</f>
        <v>2.1140893470790374</v>
      </c>
      <c r="E245" s="149"/>
      <c r="F245" s="116">
        <v>226.54999999999998</v>
      </c>
      <c r="G245" s="148">
        <f t="shared" ref="G245:G256" si="59">(I245-F245)/F245</f>
        <v>-0.45707349370999772</v>
      </c>
      <c r="H245" s="149"/>
      <c r="I245" s="118">
        <v>123</v>
      </c>
      <c r="J245" s="148">
        <f t="shared" ref="J245:J256" si="60">(+I245-C245)/C245</f>
        <v>0.69072164948453607</v>
      </c>
      <c r="K245" s="149"/>
    </row>
    <row r="246" spans="1:11">
      <c r="A246" s="112" t="s">
        <v>5</v>
      </c>
      <c r="B246" s="106">
        <v>10700</v>
      </c>
      <c r="C246" s="114">
        <v>102.5</v>
      </c>
      <c r="D246" s="148">
        <f t="shared" si="58"/>
        <v>1.8419512195121952</v>
      </c>
      <c r="E246" s="149"/>
      <c r="F246" s="116">
        <v>291.3</v>
      </c>
      <c r="G246" s="148">
        <f t="shared" si="59"/>
        <v>-0.39752832131822863</v>
      </c>
      <c r="H246" s="149"/>
      <c r="I246" s="118">
        <v>175.5</v>
      </c>
      <c r="J246" s="148">
        <f t="shared" si="60"/>
        <v>0.71219512195121948</v>
      </c>
      <c r="K246" s="149"/>
    </row>
    <row r="247" spans="1:11">
      <c r="A247" s="112" t="s">
        <v>6</v>
      </c>
      <c r="B247" s="106">
        <v>11200</v>
      </c>
      <c r="C247" s="114">
        <v>106.75</v>
      </c>
      <c r="D247" s="148">
        <f t="shared" si="58"/>
        <v>1.815456674473068</v>
      </c>
      <c r="E247" s="149"/>
      <c r="F247" s="116">
        <v>300.55</v>
      </c>
      <c r="G247" s="148">
        <f t="shared" si="59"/>
        <v>-0.39111628680751959</v>
      </c>
      <c r="H247" s="149"/>
      <c r="I247" s="118">
        <v>183</v>
      </c>
      <c r="J247" s="148">
        <f t="shared" si="60"/>
        <v>0.7142857142857143</v>
      </c>
      <c r="K247" s="149"/>
    </row>
    <row r="248" spans="1:11">
      <c r="A248" s="112" t="s">
        <v>7</v>
      </c>
      <c r="B248" s="106">
        <v>7800</v>
      </c>
      <c r="C248" s="114">
        <v>77.849999999999994</v>
      </c>
      <c r="D248" s="148">
        <f t="shared" si="58"/>
        <v>2.0526653821451513</v>
      </c>
      <c r="E248" s="149"/>
      <c r="F248" s="116">
        <v>237.65</v>
      </c>
      <c r="G248" s="148">
        <f t="shared" si="59"/>
        <v>-0.4445613296865138</v>
      </c>
      <c r="H248" s="149"/>
      <c r="I248" s="118">
        <v>132</v>
      </c>
      <c r="J248" s="148">
        <f t="shared" si="60"/>
        <v>0.69556840077071302</v>
      </c>
      <c r="K248" s="149"/>
    </row>
    <row r="249" spans="1:11">
      <c r="A249" s="112" t="s">
        <v>8</v>
      </c>
      <c r="B249" s="106">
        <v>13200</v>
      </c>
      <c r="C249" s="114">
        <v>123.75</v>
      </c>
      <c r="D249" s="148">
        <f t="shared" si="58"/>
        <v>1.7276767676767677</v>
      </c>
      <c r="E249" s="149"/>
      <c r="F249" s="116">
        <v>337.55</v>
      </c>
      <c r="G249" s="148">
        <f t="shared" si="59"/>
        <v>-0.36898237298178049</v>
      </c>
      <c r="H249" s="149"/>
      <c r="I249" s="118">
        <v>213</v>
      </c>
      <c r="J249" s="148">
        <f t="shared" si="60"/>
        <v>0.72121212121212119</v>
      </c>
      <c r="K249" s="149"/>
    </row>
    <row r="250" spans="1:11">
      <c r="A250" s="112" t="s">
        <v>9</v>
      </c>
      <c r="B250" s="106">
        <v>56700</v>
      </c>
      <c r="C250" s="114">
        <v>493.5</v>
      </c>
      <c r="D250" s="148">
        <f t="shared" si="58"/>
        <v>1.3146909827760891</v>
      </c>
      <c r="E250" s="149"/>
      <c r="F250" s="116">
        <v>1142.3</v>
      </c>
      <c r="G250" s="148">
        <f t="shared" si="59"/>
        <v>-5.6246170007878842E-2</v>
      </c>
      <c r="H250" s="149"/>
      <c r="I250" s="118">
        <v>1078.05</v>
      </c>
      <c r="J250" s="148">
        <f t="shared" si="60"/>
        <v>1.1844984802431611</v>
      </c>
      <c r="K250" s="149"/>
    </row>
    <row r="251" spans="1:11">
      <c r="A251" s="112" t="s">
        <v>10</v>
      </c>
      <c r="B251" s="106">
        <v>161300</v>
      </c>
      <c r="C251" s="114">
        <v>1382.6</v>
      </c>
      <c r="D251" s="148">
        <f t="shared" si="58"/>
        <v>1.2258064516129035</v>
      </c>
      <c r="E251" s="149"/>
      <c r="F251" s="116">
        <v>3077.4</v>
      </c>
      <c r="G251" s="148">
        <f t="shared" si="59"/>
        <v>8.1091180866965526E-2</v>
      </c>
      <c r="H251" s="149"/>
      <c r="I251" s="118">
        <v>3326.95</v>
      </c>
      <c r="J251" s="148">
        <f t="shared" si="60"/>
        <v>1.4062997251555041</v>
      </c>
      <c r="K251" s="149"/>
    </row>
    <row r="252" spans="1:11">
      <c r="A252" s="112" t="s">
        <v>11</v>
      </c>
      <c r="B252" s="106">
        <v>208400</v>
      </c>
      <c r="C252" s="114">
        <v>1782.9499999999998</v>
      </c>
      <c r="D252" s="148">
        <f t="shared" si="58"/>
        <v>1.2147283995625231</v>
      </c>
      <c r="E252" s="149"/>
      <c r="F252" s="116">
        <v>3948.75</v>
      </c>
      <c r="G252" s="148">
        <f t="shared" si="59"/>
        <v>9.8980690091801063E-2</v>
      </c>
      <c r="H252" s="149"/>
      <c r="I252" s="118">
        <v>4339.5999999999995</v>
      </c>
      <c r="J252" s="148">
        <f t="shared" si="60"/>
        <v>1.4339437449171317</v>
      </c>
      <c r="K252" s="149"/>
    </row>
    <row r="253" spans="1:11">
      <c r="A253" s="112" t="s">
        <v>12</v>
      </c>
      <c r="B253" s="106">
        <v>70400</v>
      </c>
      <c r="C253" s="114">
        <v>609.94999999999993</v>
      </c>
      <c r="D253" s="148">
        <f t="shared" si="58"/>
        <v>1.2883023198622841</v>
      </c>
      <c r="E253" s="149"/>
      <c r="F253" s="116">
        <v>1395.75</v>
      </c>
      <c r="G253" s="148">
        <f t="shared" si="59"/>
        <v>-1.6586064839691987E-2</v>
      </c>
      <c r="H253" s="149"/>
      <c r="I253" s="118">
        <v>1372.6</v>
      </c>
      <c r="J253" s="148">
        <f t="shared" si="60"/>
        <v>1.2503483892122307</v>
      </c>
      <c r="K253" s="149"/>
    </row>
    <row r="254" spans="1:11">
      <c r="A254" s="112" t="s">
        <v>13</v>
      </c>
      <c r="B254" s="106">
        <v>57300</v>
      </c>
      <c r="C254" s="114">
        <v>498.6</v>
      </c>
      <c r="D254" s="148">
        <f t="shared" si="58"/>
        <v>1.3132771760930602</v>
      </c>
      <c r="E254" s="149"/>
      <c r="F254" s="116">
        <v>1153.3999999999999</v>
      </c>
      <c r="G254" s="148">
        <f t="shared" si="59"/>
        <v>-5.4144269117391904E-2</v>
      </c>
      <c r="H254" s="149"/>
      <c r="I254" s="118">
        <v>1090.95</v>
      </c>
      <c r="J254" s="148">
        <f t="shared" si="60"/>
        <v>1.1880264741275572</v>
      </c>
      <c r="K254" s="149"/>
    </row>
    <row r="255" spans="1:11">
      <c r="A255" s="112" t="s">
        <v>14</v>
      </c>
      <c r="B255" s="106">
        <v>11400</v>
      </c>
      <c r="C255" s="114">
        <v>108.44999999999999</v>
      </c>
      <c r="D255" s="148">
        <f t="shared" si="58"/>
        <v>1.8054402950668513</v>
      </c>
      <c r="E255" s="149"/>
      <c r="F255" s="116">
        <v>304.25</v>
      </c>
      <c r="G255" s="148">
        <f t="shared" si="59"/>
        <v>-0.38866064092029579</v>
      </c>
      <c r="H255" s="149"/>
      <c r="I255" s="118">
        <v>186</v>
      </c>
      <c r="J255" s="148">
        <f t="shared" si="60"/>
        <v>0.71507607192254519</v>
      </c>
      <c r="K255" s="149"/>
    </row>
    <row r="256" spans="1:11">
      <c r="A256" s="113" t="s">
        <v>15</v>
      </c>
      <c r="B256" s="110">
        <v>0</v>
      </c>
      <c r="C256" s="115">
        <v>15.8</v>
      </c>
      <c r="D256" s="154">
        <f t="shared" si="58"/>
        <v>5.1772151898734169</v>
      </c>
      <c r="E256" s="155"/>
      <c r="F256" s="117">
        <v>97.6</v>
      </c>
      <c r="G256" s="154">
        <f t="shared" si="59"/>
        <v>-0.52663934426229497</v>
      </c>
      <c r="H256" s="155"/>
      <c r="I256" s="119">
        <v>46.2</v>
      </c>
      <c r="J256" s="154">
        <f t="shared" si="60"/>
        <v>1.9240506329113924</v>
      </c>
      <c r="K256" s="155"/>
    </row>
    <row r="257" spans="1:11">
      <c r="A257" s="112" t="s">
        <v>65</v>
      </c>
      <c r="B257" s="106">
        <f>SUM(B245:B256)</f>
        <v>615600</v>
      </c>
      <c r="C257" s="107">
        <f>SUM(C245:C256)</f>
        <v>5375.45</v>
      </c>
      <c r="D257" s="148">
        <f t="shared" ref="D257" si="61">(F257-C257)/C257</f>
        <v>1.3278144155373037</v>
      </c>
      <c r="E257" s="149"/>
      <c r="F257" s="107">
        <f>SUM(F245:F256)</f>
        <v>12513.05</v>
      </c>
      <c r="G257" s="148">
        <f>(I257-F257)/F257</f>
        <v>-1.9675458820990799E-2</v>
      </c>
      <c r="H257" s="149"/>
      <c r="I257" s="107">
        <f>SUM(I245:I256)</f>
        <v>12266.85</v>
      </c>
      <c r="J257" s="148">
        <f>(+I257-C257)/C257</f>
        <v>1.2820135988614909</v>
      </c>
      <c r="K257" s="149"/>
    </row>
    <row r="258" spans="1:11" ht="15">
      <c r="A258" s="111"/>
      <c r="B258"/>
      <c r="C258"/>
      <c r="D258"/>
      <c r="E258"/>
      <c r="F258"/>
      <c r="G258"/>
      <c r="H258"/>
      <c r="I258"/>
      <c r="J258"/>
      <c r="K258"/>
    </row>
    <row r="259" spans="1:11" ht="15">
      <c r="A259" s="120" t="s">
        <v>91</v>
      </c>
      <c r="B259" s="122"/>
      <c r="C259" s="122"/>
      <c r="D259" s="122"/>
      <c r="E259" s="122"/>
      <c r="F259" s="122"/>
      <c r="G259" s="122"/>
      <c r="H259" s="122"/>
      <c r="I259" s="122"/>
      <c r="J259" s="122"/>
      <c r="K259" s="122"/>
    </row>
    <row r="260" spans="1:11">
      <c r="A260" s="112" t="s">
        <v>4</v>
      </c>
      <c r="B260" s="121">
        <v>800</v>
      </c>
      <c r="C260" s="114">
        <v>18.350000000000001</v>
      </c>
      <c r="D260" s="148">
        <f t="shared" ref="D260:D272" si="62">(F260-C260)/C260</f>
        <v>5.5585831062670295</v>
      </c>
      <c r="E260" s="149"/>
      <c r="F260" s="116">
        <v>120.35</v>
      </c>
      <c r="G260" s="148">
        <f t="shared" ref="G260:G271" si="63">(I260-F260)/F260</f>
        <v>-0.22372247611134191</v>
      </c>
      <c r="H260" s="149"/>
      <c r="I260" s="118">
        <v>93.424999999999997</v>
      </c>
      <c r="J260" s="148">
        <f t="shared" ref="J260:J266" si="64">(+I260-C260)/C260</f>
        <v>4.0912806539509523</v>
      </c>
      <c r="K260" s="149"/>
    </row>
    <row r="261" spans="1:11">
      <c r="A261" s="112" t="s">
        <v>5</v>
      </c>
      <c r="B261" s="106">
        <v>1400</v>
      </c>
      <c r="C261" s="114">
        <v>23.45</v>
      </c>
      <c r="D261" s="148">
        <f t="shared" si="62"/>
        <v>4.6055437100213217</v>
      </c>
      <c r="E261" s="149"/>
      <c r="F261" s="116">
        <v>131.44999999999999</v>
      </c>
      <c r="G261" s="148">
        <f t="shared" si="63"/>
        <v>-0.25047546595663739</v>
      </c>
      <c r="H261" s="149"/>
      <c r="I261" s="118">
        <v>98.525000000000006</v>
      </c>
      <c r="J261" s="148">
        <f t="shared" si="64"/>
        <v>3.2014925373134329</v>
      </c>
      <c r="K261" s="149"/>
    </row>
    <row r="262" spans="1:11">
      <c r="A262" s="112" t="s">
        <v>6</v>
      </c>
      <c r="B262" s="106">
        <v>1200</v>
      </c>
      <c r="C262" s="114">
        <v>21.75</v>
      </c>
      <c r="D262" s="148">
        <f t="shared" si="62"/>
        <v>4.8735632183908049</v>
      </c>
      <c r="E262" s="149"/>
      <c r="F262" s="116">
        <v>127.75</v>
      </c>
      <c r="G262" s="148">
        <f t="shared" si="63"/>
        <v>-0.24207436399217219</v>
      </c>
      <c r="H262" s="149"/>
      <c r="I262" s="118">
        <v>96.825000000000003</v>
      </c>
      <c r="J262" s="148">
        <f t="shared" si="64"/>
        <v>3.4517241379310346</v>
      </c>
      <c r="K262" s="149"/>
    </row>
    <row r="263" spans="1:11">
      <c r="A263" s="112" t="s">
        <v>7</v>
      </c>
      <c r="B263" s="106">
        <v>1000</v>
      </c>
      <c r="C263" s="114">
        <v>20.05</v>
      </c>
      <c r="D263" s="148">
        <f t="shared" si="62"/>
        <v>5.1870324189526187</v>
      </c>
      <c r="E263" s="149"/>
      <c r="F263" s="116">
        <v>124.05</v>
      </c>
      <c r="G263" s="148">
        <f t="shared" si="63"/>
        <v>-0.23317210802095928</v>
      </c>
      <c r="H263" s="149"/>
      <c r="I263" s="118">
        <v>95.125</v>
      </c>
      <c r="J263" s="148">
        <f t="shared" si="64"/>
        <v>3.7443890274314215</v>
      </c>
      <c r="K263" s="149"/>
    </row>
    <row r="264" spans="1:11">
      <c r="A264" s="112" t="s">
        <v>8</v>
      </c>
      <c r="B264" s="106">
        <v>1400</v>
      </c>
      <c r="C264" s="114">
        <v>23.45</v>
      </c>
      <c r="D264" s="148">
        <f t="shared" si="62"/>
        <v>4.6055437100213217</v>
      </c>
      <c r="E264" s="149"/>
      <c r="F264" s="116">
        <v>131.44999999999999</v>
      </c>
      <c r="G264" s="148">
        <f t="shared" si="63"/>
        <v>-0.25047546595663739</v>
      </c>
      <c r="H264" s="149"/>
      <c r="I264" s="118">
        <v>98.525000000000006</v>
      </c>
      <c r="J264" s="148">
        <f t="shared" si="64"/>
        <v>3.2014925373134329</v>
      </c>
      <c r="K264" s="149"/>
    </row>
    <row r="265" spans="1:11">
      <c r="A265" s="112" t="s">
        <v>9</v>
      </c>
      <c r="B265" s="106">
        <v>1500</v>
      </c>
      <c r="C265" s="114">
        <v>24.3</v>
      </c>
      <c r="D265" s="148">
        <f t="shared" si="62"/>
        <v>4.4855967078189307</v>
      </c>
      <c r="E265" s="149"/>
      <c r="F265" s="116">
        <v>133.30000000000001</v>
      </c>
      <c r="G265" s="148">
        <f t="shared" si="63"/>
        <v>-0.25450112528132041</v>
      </c>
      <c r="H265" s="149"/>
      <c r="I265" s="118">
        <v>99.375</v>
      </c>
      <c r="J265" s="148">
        <f t="shared" si="64"/>
        <v>3.0895061728395063</v>
      </c>
      <c r="K265" s="149"/>
    </row>
    <row r="266" spans="1:11">
      <c r="A266" s="112" t="s">
        <v>10</v>
      </c>
      <c r="B266" s="106">
        <v>2500</v>
      </c>
      <c r="C266" s="114">
        <v>32.799999999999997</v>
      </c>
      <c r="D266" s="148">
        <f t="shared" si="62"/>
        <v>3.6280487804878057</v>
      </c>
      <c r="E266" s="149"/>
      <c r="F266" s="116">
        <v>151.80000000000001</v>
      </c>
      <c r="G266" s="148">
        <f t="shared" si="63"/>
        <v>-0.28936100131752313</v>
      </c>
      <c r="H266" s="149"/>
      <c r="I266" s="118">
        <v>107.875</v>
      </c>
      <c r="J266" s="148">
        <f t="shared" si="64"/>
        <v>2.2888719512195124</v>
      </c>
      <c r="K266" s="149"/>
    </row>
    <row r="267" spans="1:11">
      <c r="A267" s="112" t="s">
        <v>11</v>
      </c>
      <c r="B267" s="106">
        <v>1700</v>
      </c>
      <c r="C267" s="114">
        <v>26</v>
      </c>
      <c r="D267" s="148">
        <f t="shared" si="62"/>
        <v>4.2692307692307692</v>
      </c>
      <c r="E267" s="149"/>
      <c r="F267" s="116">
        <v>137</v>
      </c>
      <c r="G267" s="148">
        <f t="shared" si="63"/>
        <v>-0.26222627737226273</v>
      </c>
      <c r="H267" s="149"/>
      <c r="I267" s="118">
        <v>101.075</v>
      </c>
      <c r="J267" s="148">
        <f>(+I267-C267)/C267</f>
        <v>2.8875000000000002</v>
      </c>
      <c r="K267" s="149"/>
    </row>
    <row r="268" spans="1:11">
      <c r="A268" s="112" t="s">
        <v>12</v>
      </c>
      <c r="B268" s="106">
        <v>2000</v>
      </c>
      <c r="C268" s="114">
        <v>28.55</v>
      </c>
      <c r="D268" s="148">
        <f t="shared" si="62"/>
        <v>3.9929947460595452</v>
      </c>
      <c r="E268" s="149"/>
      <c r="F268" s="116">
        <v>142.55000000000001</v>
      </c>
      <c r="G268" s="148">
        <f t="shared" si="63"/>
        <v>-0.27306208347948097</v>
      </c>
      <c r="H268" s="149"/>
      <c r="I268" s="118">
        <v>103.625</v>
      </c>
      <c r="J268" s="148">
        <f t="shared" ref="J268:J271" si="65">(+I268-C268)/C268</f>
        <v>2.6295971978984238</v>
      </c>
      <c r="K268" s="149"/>
    </row>
    <row r="269" spans="1:11">
      <c r="A269" s="112" t="s">
        <v>13</v>
      </c>
      <c r="B269" s="106">
        <v>1900</v>
      </c>
      <c r="C269" s="114">
        <v>27.700000000000003</v>
      </c>
      <c r="D269" s="148">
        <f t="shared" si="62"/>
        <v>4.0794223826714795</v>
      </c>
      <c r="E269" s="149"/>
      <c r="F269" s="116">
        <v>140.69999999999999</v>
      </c>
      <c r="G269" s="148">
        <f t="shared" si="63"/>
        <v>-0.26954513148542991</v>
      </c>
      <c r="H269" s="149"/>
      <c r="I269" s="118">
        <v>102.77500000000001</v>
      </c>
      <c r="J269" s="148">
        <f t="shared" si="65"/>
        <v>2.7102888086642598</v>
      </c>
      <c r="K269" s="149"/>
    </row>
    <row r="270" spans="1:11">
      <c r="A270" s="112" t="s">
        <v>14</v>
      </c>
      <c r="B270" s="106">
        <v>1000</v>
      </c>
      <c r="C270" s="114">
        <v>20.05</v>
      </c>
      <c r="D270" s="148">
        <f t="shared" si="62"/>
        <v>5.1870324189526187</v>
      </c>
      <c r="E270" s="149"/>
      <c r="F270" s="116">
        <v>124.05</v>
      </c>
      <c r="G270" s="148">
        <f t="shared" si="63"/>
        <v>-0.23317210802095928</v>
      </c>
      <c r="H270" s="149"/>
      <c r="I270" s="118">
        <v>95.125</v>
      </c>
      <c r="J270" s="148">
        <f t="shared" si="65"/>
        <v>3.7443890274314215</v>
      </c>
      <c r="K270" s="149"/>
    </row>
    <row r="271" spans="1:11">
      <c r="A271" s="113" t="s">
        <v>15</v>
      </c>
      <c r="B271" s="110">
        <v>900</v>
      </c>
      <c r="C271" s="115">
        <v>19.2</v>
      </c>
      <c r="D271" s="154">
        <f t="shared" si="62"/>
        <v>5.3645833333333339</v>
      </c>
      <c r="E271" s="155"/>
      <c r="F271" s="117">
        <v>122.2</v>
      </c>
      <c r="G271" s="154">
        <f t="shared" si="63"/>
        <v>-0.22851882160392795</v>
      </c>
      <c r="H271" s="155"/>
      <c r="I271" s="119">
        <v>94.275000000000006</v>
      </c>
      <c r="J271" s="154">
        <f t="shared" si="65"/>
        <v>3.9101562500000004</v>
      </c>
      <c r="K271" s="155"/>
    </row>
    <row r="272" spans="1:11">
      <c r="A272" s="112" t="s">
        <v>65</v>
      </c>
      <c r="B272" s="106">
        <f>SUM(B260:B271)</f>
        <v>17300</v>
      </c>
      <c r="C272" s="107">
        <f>SUM(C260:C271)</f>
        <v>285.64999999999998</v>
      </c>
      <c r="D272" s="148">
        <f t="shared" si="62"/>
        <v>4.5545247680728167</v>
      </c>
      <c r="E272" s="149"/>
      <c r="F272" s="107">
        <f>SUM(F260:F271)</f>
        <v>1586.6499999999999</v>
      </c>
      <c r="G272" s="148">
        <f>(I272-F272)/F272</f>
        <v>-0.25216651435414222</v>
      </c>
      <c r="H272" s="149"/>
      <c r="I272" s="107">
        <f>SUM(I260:I271)</f>
        <v>1186.5500000000002</v>
      </c>
      <c r="J272" s="148">
        <f>(+I272-C272)/C272</f>
        <v>3.1538596184141441</v>
      </c>
      <c r="K272" s="149"/>
    </row>
    <row r="273" spans="1:11" ht="15">
      <c r="A273" s="111"/>
      <c r="B273"/>
      <c r="C273"/>
      <c r="D273"/>
      <c r="E273"/>
      <c r="F273"/>
      <c r="G273"/>
      <c r="H273"/>
      <c r="I273"/>
      <c r="J273"/>
      <c r="K273"/>
    </row>
    <row r="274" spans="1:11" ht="15">
      <c r="A274" s="120" t="s">
        <v>93</v>
      </c>
      <c r="B274" s="122"/>
      <c r="C274" s="122"/>
      <c r="D274" s="122"/>
      <c r="E274" s="122"/>
      <c r="F274" s="122"/>
      <c r="G274" s="122"/>
      <c r="H274" s="122"/>
      <c r="I274" s="122"/>
      <c r="J274" s="122"/>
      <c r="K274" s="122"/>
    </row>
    <row r="275" spans="1:11">
      <c r="A275" s="112" t="s">
        <v>4</v>
      </c>
      <c r="B275" s="121">
        <v>7900</v>
      </c>
      <c r="C275" s="114">
        <v>78.7</v>
      </c>
      <c r="D275" s="148">
        <f t="shared" ref="D275:D286" si="66">(F275-C275)/C275</f>
        <v>2.198221092757306</v>
      </c>
      <c r="E275" s="149"/>
      <c r="F275" s="116">
        <v>251.7</v>
      </c>
      <c r="G275" s="148">
        <f t="shared" ref="G275:G286" si="67">(I275-F275)/F275</f>
        <v>-0.38905442987683758</v>
      </c>
      <c r="H275" s="149"/>
      <c r="I275" s="118">
        <v>153.77499999999998</v>
      </c>
      <c r="J275" s="148">
        <f t="shared" ref="J275:J281" si="68">(+I275-C275)/C275</f>
        <v>0.95393900889453587</v>
      </c>
      <c r="K275" s="149"/>
    </row>
    <row r="276" spans="1:11">
      <c r="A276" s="112" t="s">
        <v>5</v>
      </c>
      <c r="B276" s="106">
        <v>6200</v>
      </c>
      <c r="C276" s="114">
        <v>64.25</v>
      </c>
      <c r="D276" s="148">
        <f t="shared" si="66"/>
        <v>2.4280155642023344</v>
      </c>
      <c r="E276" s="149"/>
      <c r="F276" s="116">
        <v>220.25</v>
      </c>
      <c r="G276" s="148">
        <f t="shared" si="67"/>
        <v>-0.36742338251986384</v>
      </c>
      <c r="H276" s="149"/>
      <c r="I276" s="118">
        <v>139.32499999999999</v>
      </c>
      <c r="J276" s="148">
        <f t="shared" si="68"/>
        <v>1.1684824902723734</v>
      </c>
      <c r="K276" s="149"/>
    </row>
    <row r="277" spans="1:11">
      <c r="A277" s="112" t="s">
        <v>6</v>
      </c>
      <c r="B277" s="106">
        <v>5800</v>
      </c>
      <c r="C277" s="114">
        <v>60.849999999999994</v>
      </c>
      <c r="D277" s="148">
        <f t="shared" si="66"/>
        <v>2.4979457682826629</v>
      </c>
      <c r="E277" s="149"/>
      <c r="F277" s="116">
        <v>212.85000000000002</v>
      </c>
      <c r="G277" s="148">
        <f t="shared" si="67"/>
        <v>-0.36140474512567539</v>
      </c>
      <c r="H277" s="149"/>
      <c r="I277" s="118">
        <v>135.92500000000001</v>
      </c>
      <c r="J277" s="148">
        <f t="shared" si="68"/>
        <v>1.2337715694330325</v>
      </c>
      <c r="K277" s="149"/>
    </row>
    <row r="278" spans="1:11">
      <c r="A278" s="112" t="s">
        <v>7</v>
      </c>
      <c r="B278" s="106">
        <v>5300</v>
      </c>
      <c r="C278" s="114">
        <v>56.599999999999994</v>
      </c>
      <c r="D278" s="148">
        <f t="shared" si="66"/>
        <v>2.5971731448763258</v>
      </c>
      <c r="E278" s="149"/>
      <c r="F278" s="116">
        <v>203.60000000000002</v>
      </c>
      <c r="G278" s="148">
        <f t="shared" si="67"/>
        <v>-0.35326620825147348</v>
      </c>
      <c r="H278" s="149"/>
      <c r="I278" s="118">
        <v>131.67500000000001</v>
      </c>
      <c r="J278" s="148">
        <f t="shared" si="68"/>
        <v>1.326413427561838</v>
      </c>
      <c r="K278" s="149"/>
    </row>
    <row r="279" spans="1:11">
      <c r="A279" s="112" t="s">
        <v>8</v>
      </c>
      <c r="B279" s="106">
        <v>7500</v>
      </c>
      <c r="C279" s="114">
        <v>75.3</v>
      </c>
      <c r="D279" s="148">
        <f t="shared" si="66"/>
        <v>2.2443559096945553</v>
      </c>
      <c r="E279" s="149"/>
      <c r="F279" s="116">
        <v>244.3</v>
      </c>
      <c r="G279" s="148">
        <f t="shared" si="67"/>
        <v>-0.38446582071223906</v>
      </c>
      <c r="H279" s="149"/>
      <c r="I279" s="118">
        <v>150.375</v>
      </c>
      <c r="J279" s="148">
        <f t="shared" si="68"/>
        <v>0.99701195219123517</v>
      </c>
      <c r="K279" s="149"/>
    </row>
    <row r="280" spans="1:11">
      <c r="A280" s="112" t="s">
        <v>9</v>
      </c>
      <c r="B280" s="106">
        <v>7000</v>
      </c>
      <c r="C280" s="114">
        <v>71.05</v>
      </c>
      <c r="D280" s="148">
        <f t="shared" si="66"/>
        <v>2.3082336382828994</v>
      </c>
      <c r="E280" s="149"/>
      <c r="F280" s="116">
        <v>235.05</v>
      </c>
      <c r="G280" s="148">
        <f t="shared" si="67"/>
        <v>-0.37832376090193581</v>
      </c>
      <c r="H280" s="149"/>
      <c r="I280" s="118">
        <v>146.125</v>
      </c>
      <c r="J280" s="148">
        <f t="shared" si="68"/>
        <v>1.0566502463054188</v>
      </c>
      <c r="K280" s="149"/>
    </row>
    <row r="281" spans="1:11">
      <c r="A281" s="112" t="s">
        <v>10</v>
      </c>
      <c r="B281" s="106">
        <v>600</v>
      </c>
      <c r="C281" s="114">
        <v>16.650000000000002</v>
      </c>
      <c r="D281" s="148">
        <f t="shared" si="66"/>
        <v>6.0060060060060048</v>
      </c>
      <c r="E281" s="149"/>
      <c r="F281" s="116">
        <v>116.64999999999999</v>
      </c>
      <c r="G281" s="148">
        <f t="shared" si="67"/>
        <v>-0.21367338191170165</v>
      </c>
      <c r="H281" s="149"/>
      <c r="I281" s="118">
        <v>91.724999999999994</v>
      </c>
      <c r="J281" s="148">
        <f t="shared" si="68"/>
        <v>4.5090090090090076</v>
      </c>
      <c r="K281" s="149"/>
    </row>
    <row r="282" spans="1:11">
      <c r="A282" s="112" t="s">
        <v>11</v>
      </c>
      <c r="B282" s="106">
        <v>900</v>
      </c>
      <c r="C282" s="114">
        <v>19.2</v>
      </c>
      <c r="D282" s="148">
        <f t="shared" si="66"/>
        <v>5.3645833333333339</v>
      </c>
      <c r="E282" s="149"/>
      <c r="F282" s="116">
        <v>122.2</v>
      </c>
      <c r="G282" s="148">
        <f t="shared" si="67"/>
        <v>-0.22851882160392795</v>
      </c>
      <c r="H282" s="149"/>
      <c r="I282" s="118">
        <v>94.275000000000006</v>
      </c>
      <c r="J282" s="148">
        <f>(+I282-C282)/C282</f>
        <v>3.9101562500000004</v>
      </c>
      <c r="K282" s="149"/>
    </row>
    <row r="283" spans="1:11">
      <c r="A283" s="112" t="s">
        <v>12</v>
      </c>
      <c r="B283" s="106">
        <v>4500</v>
      </c>
      <c r="C283" s="114">
        <v>49.8</v>
      </c>
      <c r="D283" s="148">
        <f t="shared" si="66"/>
        <v>2.7911646586345382</v>
      </c>
      <c r="E283" s="149"/>
      <c r="F283" s="116">
        <v>188.8</v>
      </c>
      <c r="G283" s="148">
        <f t="shared" si="67"/>
        <v>-0.33858580508474578</v>
      </c>
      <c r="H283" s="149"/>
      <c r="I283" s="118">
        <v>124.875</v>
      </c>
      <c r="J283" s="148">
        <f t="shared" ref="J283:J286" si="69">(+I283-C283)/C283</f>
        <v>1.5075301204819278</v>
      </c>
      <c r="K283" s="149"/>
    </row>
    <row r="284" spans="1:11">
      <c r="A284" s="112" t="s">
        <v>13</v>
      </c>
      <c r="B284" s="106">
        <v>6500</v>
      </c>
      <c r="C284" s="114">
        <v>66.8</v>
      </c>
      <c r="D284" s="148">
        <f t="shared" si="66"/>
        <v>2.3802395209580838</v>
      </c>
      <c r="E284" s="149"/>
      <c r="F284" s="116">
        <v>225.8</v>
      </c>
      <c r="G284" s="148">
        <f t="shared" si="67"/>
        <v>-0.37167847652790081</v>
      </c>
      <c r="H284" s="149"/>
      <c r="I284" s="118">
        <v>141.875</v>
      </c>
      <c r="J284" s="148">
        <f t="shared" si="69"/>
        <v>1.123877245508982</v>
      </c>
      <c r="K284" s="149"/>
    </row>
    <row r="285" spans="1:11">
      <c r="A285" s="112" t="s">
        <v>14</v>
      </c>
      <c r="B285" s="106">
        <v>6500</v>
      </c>
      <c r="C285" s="114">
        <v>66.8</v>
      </c>
      <c r="D285" s="148">
        <f t="shared" si="66"/>
        <v>2.3802395209580838</v>
      </c>
      <c r="E285" s="149"/>
      <c r="F285" s="116">
        <v>225.8</v>
      </c>
      <c r="G285" s="148">
        <f t="shared" si="67"/>
        <v>-0.37167847652790081</v>
      </c>
      <c r="H285" s="149"/>
      <c r="I285" s="118">
        <v>141.875</v>
      </c>
      <c r="J285" s="148">
        <f t="shared" si="69"/>
        <v>1.123877245508982</v>
      </c>
      <c r="K285" s="149"/>
    </row>
    <row r="286" spans="1:11">
      <c r="A286" s="113" t="s">
        <v>15</v>
      </c>
      <c r="B286" s="110">
        <v>0</v>
      </c>
      <c r="C286" s="115">
        <v>15.8</v>
      </c>
      <c r="D286" s="154">
        <f t="shared" si="66"/>
        <v>5.9493670886075947</v>
      </c>
      <c r="E286" s="155"/>
      <c r="F286" s="117">
        <v>109.8</v>
      </c>
      <c r="G286" s="154">
        <f t="shared" si="67"/>
        <v>-0.21106557377049179</v>
      </c>
      <c r="H286" s="155"/>
      <c r="I286" s="119">
        <v>86.625</v>
      </c>
      <c r="J286" s="154">
        <f t="shared" si="69"/>
        <v>4.4825949367088604</v>
      </c>
      <c r="K286" s="155"/>
    </row>
    <row r="287" spans="1:11">
      <c r="A287" s="112" t="s">
        <v>65</v>
      </c>
      <c r="B287" s="106">
        <f>SUM(B275:B286)</f>
        <v>58700</v>
      </c>
      <c r="C287" s="107">
        <f>SUM(C275:C286)</f>
        <v>641.79999999999984</v>
      </c>
      <c r="D287" s="148">
        <f t="shared" ref="D287" si="70">(F287-C287)/C287</f>
        <v>2.6721720162044265</v>
      </c>
      <c r="E287" s="149"/>
      <c r="F287" s="107">
        <f>SUM(F275:F286)</f>
        <v>2356.8000000000002</v>
      </c>
      <c r="G287" s="148">
        <f>(I287-F287)/F287</f>
        <v>-0.34722929395790908</v>
      </c>
      <c r="H287" s="149"/>
      <c r="I287" s="107">
        <f>SUM(I275:I286)</f>
        <v>1538.45</v>
      </c>
      <c r="J287" s="148">
        <f>(+I287-C287)/C287</f>
        <v>1.3970863197257719</v>
      </c>
      <c r="K287" s="149"/>
    </row>
    <row r="288" spans="1:11" ht="15">
      <c r="A288" s="111"/>
      <c r="B288"/>
      <c r="C288"/>
      <c r="D288"/>
      <c r="E288"/>
      <c r="F288"/>
      <c r="G288"/>
      <c r="H288"/>
      <c r="I288"/>
      <c r="J288"/>
      <c r="K288"/>
    </row>
    <row r="289" spans="1:11" ht="15">
      <c r="A289" s="120" t="s">
        <v>92</v>
      </c>
      <c r="B289" s="122"/>
      <c r="C289" s="122"/>
      <c r="D289" s="122"/>
      <c r="E289" s="122"/>
      <c r="F289" s="122"/>
      <c r="G289" s="122"/>
      <c r="H289" s="122"/>
      <c r="I289" s="122"/>
      <c r="J289" s="122"/>
      <c r="K289" s="122"/>
    </row>
    <row r="290" spans="1:11">
      <c r="A290" s="112" t="s">
        <v>4</v>
      </c>
      <c r="B290" s="121">
        <v>4600</v>
      </c>
      <c r="C290" s="114">
        <v>50.650000000000006</v>
      </c>
      <c r="D290" s="148">
        <f t="shared" ref="D290:D301" si="71">(F290-C290)/C290</f>
        <v>2.764067127344521</v>
      </c>
      <c r="E290" s="149"/>
      <c r="F290" s="116">
        <v>190.65</v>
      </c>
      <c r="G290" s="148">
        <f t="shared" ref="G290:G301" si="72">(I290-F290)/F290</f>
        <v>-0.34054550222921587</v>
      </c>
      <c r="H290" s="149"/>
      <c r="I290" s="118">
        <v>125.72499999999999</v>
      </c>
      <c r="J290" s="148">
        <f t="shared" ref="J290:J296" si="73">(+I290-C290)/C290</f>
        <v>1.482230997038499</v>
      </c>
      <c r="K290" s="149"/>
    </row>
    <row r="291" spans="1:11">
      <c r="A291" s="112" t="s">
        <v>5</v>
      </c>
      <c r="B291" s="106">
        <v>8100</v>
      </c>
      <c r="C291" s="114">
        <v>80.399999999999991</v>
      </c>
      <c r="D291" s="148">
        <f t="shared" si="71"/>
        <v>2.1766169154228856</v>
      </c>
      <c r="E291" s="149"/>
      <c r="F291" s="116">
        <v>255.39999999999998</v>
      </c>
      <c r="G291" s="148">
        <f t="shared" si="72"/>
        <v>-0.39124902114330457</v>
      </c>
      <c r="H291" s="149"/>
      <c r="I291" s="118">
        <v>155.47499999999999</v>
      </c>
      <c r="J291" s="148">
        <f t="shared" si="73"/>
        <v>0.93376865671641807</v>
      </c>
      <c r="K291" s="149"/>
    </row>
    <row r="292" spans="1:11">
      <c r="A292" s="112" t="s">
        <v>6</v>
      </c>
      <c r="B292" s="106">
        <v>5700</v>
      </c>
      <c r="C292" s="114">
        <v>60</v>
      </c>
      <c r="D292" s="148">
        <f t="shared" si="71"/>
        <v>2.5166666666666666</v>
      </c>
      <c r="E292" s="149"/>
      <c r="F292" s="116">
        <v>211</v>
      </c>
      <c r="G292" s="148">
        <f t="shared" si="72"/>
        <v>-0.35983412322274888</v>
      </c>
      <c r="H292" s="149"/>
      <c r="I292" s="118">
        <v>135.07499999999999</v>
      </c>
      <c r="J292" s="148">
        <f t="shared" si="73"/>
        <v>1.2512499999999998</v>
      </c>
      <c r="K292" s="149"/>
    </row>
    <row r="293" spans="1:11">
      <c r="A293" s="112" t="s">
        <v>7</v>
      </c>
      <c r="B293" s="106">
        <v>4800</v>
      </c>
      <c r="C293" s="114">
        <v>52.349999999999994</v>
      </c>
      <c r="D293" s="148">
        <f t="shared" si="71"/>
        <v>2.7125119388729706</v>
      </c>
      <c r="E293" s="149"/>
      <c r="F293" s="116">
        <v>194.35</v>
      </c>
      <c r="G293" s="148">
        <f t="shared" si="72"/>
        <v>-0.34435297144327243</v>
      </c>
      <c r="H293" s="149"/>
      <c r="I293" s="118">
        <v>127.425</v>
      </c>
      <c r="J293" s="148">
        <f t="shared" si="73"/>
        <v>1.4340974212034385</v>
      </c>
      <c r="K293" s="149"/>
    </row>
    <row r="294" spans="1:11">
      <c r="A294" s="112" t="s">
        <v>8</v>
      </c>
      <c r="B294" s="106">
        <v>7400</v>
      </c>
      <c r="C294" s="114">
        <v>74.45</v>
      </c>
      <c r="D294" s="148">
        <f t="shared" si="71"/>
        <v>2.2565480188045668</v>
      </c>
      <c r="E294" s="149"/>
      <c r="F294" s="116">
        <v>242.45</v>
      </c>
      <c r="G294" s="148">
        <f t="shared" si="72"/>
        <v>-0.38327490204165804</v>
      </c>
      <c r="H294" s="149"/>
      <c r="I294" s="118">
        <v>149.52500000000001</v>
      </c>
      <c r="J294" s="148">
        <f t="shared" si="73"/>
        <v>1.0083948959032909</v>
      </c>
      <c r="K294" s="149"/>
    </row>
    <row r="295" spans="1:11">
      <c r="A295" s="112" t="s">
        <v>9</v>
      </c>
      <c r="B295" s="106">
        <v>7200</v>
      </c>
      <c r="C295" s="114">
        <v>72.75</v>
      </c>
      <c r="D295" s="148">
        <f t="shared" si="71"/>
        <v>2.2817869415807559</v>
      </c>
      <c r="E295" s="149"/>
      <c r="F295" s="116">
        <v>238.75</v>
      </c>
      <c r="G295" s="148">
        <f t="shared" si="72"/>
        <v>-0.38083769633507858</v>
      </c>
      <c r="H295" s="149"/>
      <c r="I295" s="118">
        <v>147.82499999999999</v>
      </c>
      <c r="J295" s="148">
        <f t="shared" si="73"/>
        <v>1.0319587628865978</v>
      </c>
      <c r="K295" s="149"/>
    </row>
    <row r="296" spans="1:11">
      <c r="A296" s="112" t="s">
        <v>10</v>
      </c>
      <c r="B296" s="106">
        <v>2800</v>
      </c>
      <c r="C296" s="114">
        <v>35.35</v>
      </c>
      <c r="D296" s="148">
        <f t="shared" si="71"/>
        <v>3.4512022630834509</v>
      </c>
      <c r="E296" s="149"/>
      <c r="F296" s="116">
        <v>157.35</v>
      </c>
      <c r="G296" s="148">
        <f t="shared" si="72"/>
        <v>-0.29822052748649508</v>
      </c>
      <c r="H296" s="149"/>
      <c r="I296" s="118">
        <v>110.425</v>
      </c>
      <c r="J296" s="148">
        <f t="shared" si="73"/>
        <v>2.1237623762376234</v>
      </c>
      <c r="K296" s="149"/>
    </row>
    <row r="297" spans="1:11">
      <c r="A297" s="112" t="s">
        <v>11</v>
      </c>
      <c r="B297" s="106">
        <v>1100</v>
      </c>
      <c r="C297" s="114">
        <v>20.9</v>
      </c>
      <c r="D297" s="148">
        <f t="shared" si="71"/>
        <v>5.0239234449760772</v>
      </c>
      <c r="E297" s="149"/>
      <c r="F297" s="116">
        <v>125.9</v>
      </c>
      <c r="G297" s="148">
        <f t="shared" si="72"/>
        <v>-0.23768864177918991</v>
      </c>
      <c r="H297" s="149"/>
      <c r="I297" s="118">
        <v>95.974999999999994</v>
      </c>
      <c r="J297" s="148">
        <f>(+I297-C297)/C297</f>
        <v>3.5921052631578942</v>
      </c>
      <c r="K297" s="149"/>
    </row>
    <row r="298" spans="1:11">
      <c r="A298" s="112" t="s">
        <v>12</v>
      </c>
      <c r="B298" s="106">
        <v>4000</v>
      </c>
      <c r="C298" s="114">
        <v>45.55</v>
      </c>
      <c r="D298" s="148">
        <f t="shared" si="71"/>
        <v>2.941822173435785</v>
      </c>
      <c r="E298" s="149"/>
      <c r="F298" s="116">
        <v>179.55</v>
      </c>
      <c r="G298" s="148">
        <f t="shared" si="72"/>
        <v>-0.32818156502367035</v>
      </c>
      <c r="H298" s="149"/>
      <c r="I298" s="118">
        <v>120.625</v>
      </c>
      <c r="J298" s="148">
        <f t="shared" ref="J298:J301" si="74">(+I298-C298)/C298</f>
        <v>1.6481888035126238</v>
      </c>
      <c r="K298" s="149"/>
    </row>
    <row r="299" spans="1:11">
      <c r="A299" s="112" t="s">
        <v>13</v>
      </c>
      <c r="B299" s="106">
        <v>7800</v>
      </c>
      <c r="C299" s="114">
        <v>77.849999999999994</v>
      </c>
      <c r="D299" s="148">
        <f t="shared" si="71"/>
        <v>2.2093770070648691</v>
      </c>
      <c r="E299" s="149"/>
      <c r="F299" s="116">
        <v>249.85000000000002</v>
      </c>
      <c r="G299" s="148">
        <f t="shared" si="72"/>
        <v>-0.38793275965579349</v>
      </c>
      <c r="H299" s="149"/>
      <c r="I299" s="118">
        <v>152.92500000000001</v>
      </c>
      <c r="J299" s="148">
        <f t="shared" si="74"/>
        <v>0.96435452793834331</v>
      </c>
      <c r="K299" s="149"/>
    </row>
    <row r="300" spans="1:11">
      <c r="A300" s="112" t="s">
        <v>14</v>
      </c>
      <c r="B300" s="106">
        <v>6600</v>
      </c>
      <c r="C300" s="114">
        <v>67.650000000000006</v>
      </c>
      <c r="D300" s="148">
        <f t="shared" si="71"/>
        <v>2.3651145602365111</v>
      </c>
      <c r="E300" s="149"/>
      <c r="F300" s="116">
        <v>227.65</v>
      </c>
      <c r="G300" s="148">
        <f t="shared" si="72"/>
        <v>-0.37305073577860753</v>
      </c>
      <c r="H300" s="149"/>
      <c r="I300" s="118">
        <v>142.72499999999999</v>
      </c>
      <c r="J300" s="148">
        <f t="shared" si="74"/>
        <v>1.1097560975609753</v>
      </c>
      <c r="K300" s="149"/>
    </row>
    <row r="301" spans="1:11">
      <c r="A301" s="113" t="s">
        <v>15</v>
      </c>
      <c r="B301" s="110">
        <v>5700</v>
      </c>
      <c r="C301" s="115">
        <v>60</v>
      </c>
      <c r="D301" s="154">
        <f t="shared" si="71"/>
        <v>2.5166666666666666</v>
      </c>
      <c r="E301" s="155"/>
      <c r="F301" s="117">
        <v>211</v>
      </c>
      <c r="G301" s="154">
        <f t="shared" si="72"/>
        <v>-0.35983412322274888</v>
      </c>
      <c r="H301" s="155"/>
      <c r="I301" s="119">
        <v>135.07499999999999</v>
      </c>
      <c r="J301" s="154">
        <f t="shared" si="74"/>
        <v>1.2512499999999998</v>
      </c>
      <c r="K301" s="155"/>
    </row>
    <row r="302" spans="1:11">
      <c r="A302" s="112" t="s">
        <v>65</v>
      </c>
      <c r="B302" s="106">
        <f>SUM(B290:B301)</f>
        <v>65800</v>
      </c>
      <c r="C302" s="107">
        <f>SUM(C290:C301)</f>
        <v>697.9</v>
      </c>
      <c r="D302" s="148">
        <f t="shared" ref="D302" si="75">(F302-C302)/C302</f>
        <v>2.5591058890958589</v>
      </c>
      <c r="E302" s="149"/>
      <c r="F302" s="107">
        <f>SUM(F290:F301)</f>
        <v>2483.9</v>
      </c>
      <c r="G302" s="148">
        <f>(I302-F302)/F302</f>
        <v>-0.35633479608679913</v>
      </c>
      <c r="H302" s="149"/>
      <c r="I302" s="107">
        <f>SUM(I290:I301)</f>
        <v>1598.7999999999997</v>
      </c>
      <c r="J302" s="148">
        <f>(+I302-C302)/C302</f>
        <v>1.2908726178535603</v>
      </c>
      <c r="K302" s="149"/>
    </row>
    <row r="303" spans="1:11" ht="15">
      <c r="A303" s="111"/>
      <c r="B303"/>
      <c r="C303"/>
      <c r="D303"/>
      <c r="E303"/>
      <c r="F303"/>
      <c r="G303"/>
      <c r="H303"/>
      <c r="I303"/>
      <c r="J303"/>
      <c r="K303"/>
    </row>
    <row r="304" spans="1:11" ht="15">
      <c r="A304" s="120" t="s">
        <v>94</v>
      </c>
      <c r="B304" s="122"/>
      <c r="C304" s="122"/>
      <c r="D304" s="122"/>
      <c r="E304" s="122"/>
      <c r="F304" s="122"/>
      <c r="G304" s="122"/>
      <c r="H304" s="122"/>
      <c r="I304" s="122"/>
      <c r="J304" s="122"/>
      <c r="K304" s="122"/>
    </row>
    <row r="305" spans="1:11">
      <c r="A305" s="112" t="s">
        <v>4</v>
      </c>
      <c r="B305" s="121">
        <v>4500</v>
      </c>
      <c r="C305" s="114">
        <v>49.8</v>
      </c>
      <c r="D305" s="148">
        <f t="shared" ref="D305:D316" si="76">(F305-C305)/C305</f>
        <v>2.7911646586345382</v>
      </c>
      <c r="E305" s="149"/>
      <c r="F305" s="116">
        <v>188.8</v>
      </c>
      <c r="G305" s="148">
        <f t="shared" ref="G305:G316" si="77">(I305-F305)/F305</f>
        <v>-0.33858580508474578</v>
      </c>
      <c r="H305" s="149"/>
      <c r="I305" s="118">
        <v>124.875</v>
      </c>
      <c r="J305" s="148">
        <f t="shared" ref="J305:J311" si="78">(+I305-C305)/C305</f>
        <v>1.5075301204819278</v>
      </c>
      <c r="K305" s="149"/>
    </row>
    <row r="306" spans="1:11">
      <c r="A306" s="112" t="s">
        <v>5</v>
      </c>
      <c r="B306" s="106">
        <v>7200</v>
      </c>
      <c r="C306" s="114">
        <v>72.75</v>
      </c>
      <c r="D306" s="148">
        <f t="shared" si="76"/>
        <v>2.2817869415807559</v>
      </c>
      <c r="E306" s="149"/>
      <c r="F306" s="116">
        <v>238.75</v>
      </c>
      <c r="G306" s="148">
        <f t="shared" si="77"/>
        <v>-0.38083769633507858</v>
      </c>
      <c r="H306" s="149"/>
      <c r="I306" s="118">
        <v>147.82499999999999</v>
      </c>
      <c r="J306" s="148">
        <f t="shared" si="78"/>
        <v>1.0319587628865978</v>
      </c>
      <c r="K306" s="149"/>
    </row>
    <row r="307" spans="1:11">
      <c r="A307" s="112" t="s">
        <v>6</v>
      </c>
      <c r="B307" s="106">
        <v>7400</v>
      </c>
      <c r="C307" s="114">
        <v>74.45</v>
      </c>
      <c r="D307" s="148">
        <f t="shared" si="76"/>
        <v>2.2565480188045668</v>
      </c>
      <c r="E307" s="149"/>
      <c r="F307" s="116">
        <v>242.45</v>
      </c>
      <c r="G307" s="148">
        <f t="shared" si="77"/>
        <v>-0.38327490204165804</v>
      </c>
      <c r="H307" s="149"/>
      <c r="I307" s="118">
        <v>149.52500000000001</v>
      </c>
      <c r="J307" s="148">
        <f t="shared" si="78"/>
        <v>1.0083948959032909</v>
      </c>
      <c r="K307" s="149"/>
    </row>
    <row r="308" spans="1:11">
      <c r="A308" s="112" t="s">
        <v>7</v>
      </c>
      <c r="B308" s="106">
        <v>5800</v>
      </c>
      <c r="C308" s="114">
        <v>60.849999999999994</v>
      </c>
      <c r="D308" s="148">
        <f t="shared" si="76"/>
        <v>2.4979457682826629</v>
      </c>
      <c r="E308" s="149"/>
      <c r="F308" s="116">
        <v>212.85000000000002</v>
      </c>
      <c r="G308" s="148">
        <f t="shared" si="77"/>
        <v>-0.36140474512567539</v>
      </c>
      <c r="H308" s="149"/>
      <c r="I308" s="118">
        <v>135.92500000000001</v>
      </c>
      <c r="J308" s="148">
        <f t="shared" si="78"/>
        <v>1.2337715694330325</v>
      </c>
      <c r="K308" s="149"/>
    </row>
    <row r="309" spans="1:11">
      <c r="A309" s="112" t="s">
        <v>8</v>
      </c>
      <c r="B309" s="106">
        <v>7300</v>
      </c>
      <c r="C309" s="114">
        <v>73.599999999999994</v>
      </c>
      <c r="D309" s="148">
        <f t="shared" si="76"/>
        <v>2.2690217391304355</v>
      </c>
      <c r="E309" s="149"/>
      <c r="F309" s="116">
        <v>240.60000000000002</v>
      </c>
      <c r="G309" s="148">
        <f t="shared" si="77"/>
        <v>-0.38206566916043228</v>
      </c>
      <c r="H309" s="149"/>
      <c r="I309" s="118">
        <v>148.67500000000001</v>
      </c>
      <c r="J309" s="148">
        <f t="shared" si="78"/>
        <v>1.0200407608695656</v>
      </c>
      <c r="K309" s="149"/>
    </row>
    <row r="310" spans="1:11">
      <c r="A310" s="112" t="s">
        <v>9</v>
      </c>
      <c r="B310" s="106">
        <v>8300</v>
      </c>
      <c r="C310" s="114">
        <v>82.1</v>
      </c>
      <c r="D310" s="148">
        <f t="shared" si="76"/>
        <v>2.1559074299634595</v>
      </c>
      <c r="E310" s="149"/>
      <c r="F310" s="116">
        <v>259.10000000000002</v>
      </c>
      <c r="G310" s="148">
        <f t="shared" si="77"/>
        <v>-0.39338093400231572</v>
      </c>
      <c r="H310" s="149"/>
      <c r="I310" s="118">
        <v>157.17500000000001</v>
      </c>
      <c r="J310" s="148">
        <f t="shared" si="78"/>
        <v>0.91443361753958619</v>
      </c>
      <c r="K310" s="149"/>
    </row>
    <row r="311" spans="1:11">
      <c r="A311" s="112" t="s">
        <v>10</v>
      </c>
      <c r="B311" s="106">
        <v>4100</v>
      </c>
      <c r="C311" s="114">
        <v>46.4</v>
      </c>
      <c r="D311" s="148">
        <f t="shared" si="76"/>
        <v>2.9094827586206899</v>
      </c>
      <c r="E311" s="149"/>
      <c r="F311" s="116">
        <v>181.4</v>
      </c>
      <c r="G311" s="148">
        <f t="shared" si="77"/>
        <v>-0.33034729878721064</v>
      </c>
      <c r="H311" s="149"/>
      <c r="I311" s="118">
        <v>121.47499999999999</v>
      </c>
      <c r="J311" s="148">
        <f t="shared" si="78"/>
        <v>1.6179956896551722</v>
      </c>
      <c r="K311" s="149"/>
    </row>
    <row r="312" spans="1:11">
      <c r="A312" s="112" t="s">
        <v>11</v>
      </c>
      <c r="B312" s="106">
        <v>600</v>
      </c>
      <c r="C312" s="114">
        <v>16.650000000000002</v>
      </c>
      <c r="D312" s="148">
        <f t="shared" si="76"/>
        <v>6.0060060060060048</v>
      </c>
      <c r="E312" s="149"/>
      <c r="F312" s="116">
        <v>116.64999999999999</v>
      </c>
      <c r="G312" s="148">
        <f t="shared" si="77"/>
        <v>-0.21367338191170165</v>
      </c>
      <c r="H312" s="149"/>
      <c r="I312" s="118">
        <v>91.724999999999994</v>
      </c>
      <c r="J312" s="148">
        <f>(+I312-C312)/C312</f>
        <v>4.5090090090090076</v>
      </c>
      <c r="K312" s="149"/>
    </row>
    <row r="313" spans="1:11">
      <c r="A313" s="112" t="s">
        <v>12</v>
      </c>
      <c r="B313" s="106">
        <v>1000</v>
      </c>
      <c r="C313" s="114">
        <v>20.05</v>
      </c>
      <c r="D313" s="148">
        <f t="shared" si="76"/>
        <v>5.1870324189526187</v>
      </c>
      <c r="E313" s="149"/>
      <c r="F313" s="116">
        <v>124.05</v>
      </c>
      <c r="G313" s="148">
        <f t="shared" si="77"/>
        <v>-0.23317210802095928</v>
      </c>
      <c r="H313" s="149"/>
      <c r="I313" s="118">
        <v>95.125</v>
      </c>
      <c r="J313" s="148">
        <f t="shared" ref="J313:J316" si="79">(+I313-C313)/C313</f>
        <v>3.7443890274314215</v>
      </c>
      <c r="K313" s="149"/>
    </row>
    <row r="314" spans="1:11">
      <c r="A314" s="112" t="s">
        <v>13</v>
      </c>
      <c r="B314" s="106">
        <v>14600</v>
      </c>
      <c r="C314" s="114">
        <v>135.65</v>
      </c>
      <c r="D314" s="148">
        <f t="shared" si="76"/>
        <v>1.7692591227423518</v>
      </c>
      <c r="E314" s="149"/>
      <c r="F314" s="116">
        <v>375.65000000000003</v>
      </c>
      <c r="G314" s="148">
        <f t="shared" si="77"/>
        <v>-0.34214029016371628</v>
      </c>
      <c r="H314" s="149"/>
      <c r="I314" s="118">
        <v>247.125</v>
      </c>
      <c r="J314" s="148">
        <f t="shared" si="79"/>
        <v>0.82178400294876508</v>
      </c>
      <c r="K314" s="149"/>
    </row>
    <row r="315" spans="1:11">
      <c r="A315" s="112" t="s">
        <v>14</v>
      </c>
      <c r="B315" s="106">
        <v>11000</v>
      </c>
      <c r="C315" s="114">
        <v>105.05</v>
      </c>
      <c r="D315" s="148">
        <f t="shared" si="76"/>
        <v>1.9419324131366016</v>
      </c>
      <c r="E315" s="149"/>
      <c r="F315" s="116">
        <v>309.05</v>
      </c>
      <c r="G315" s="148">
        <f t="shared" si="77"/>
        <v>-0.37510111632421939</v>
      </c>
      <c r="H315" s="149"/>
      <c r="I315" s="118">
        <v>193.125</v>
      </c>
      <c r="J315" s="148">
        <f t="shared" si="79"/>
        <v>0.83841028081865787</v>
      </c>
      <c r="K315" s="149"/>
    </row>
    <row r="316" spans="1:11">
      <c r="A316" s="113" t="s">
        <v>15</v>
      </c>
      <c r="B316" s="110">
        <v>8800</v>
      </c>
      <c r="C316" s="115">
        <v>86.35</v>
      </c>
      <c r="D316" s="154">
        <f t="shared" si="76"/>
        <v>2.1077012159814714</v>
      </c>
      <c r="E316" s="155"/>
      <c r="F316" s="117">
        <v>268.35000000000002</v>
      </c>
      <c r="G316" s="154">
        <f t="shared" si="77"/>
        <v>-0.39845351220421094</v>
      </c>
      <c r="H316" s="155"/>
      <c r="I316" s="119">
        <v>161.42500000000001</v>
      </c>
      <c r="J316" s="154">
        <f t="shared" si="79"/>
        <v>0.86942675159235694</v>
      </c>
      <c r="K316" s="155"/>
    </row>
    <row r="317" spans="1:11">
      <c r="A317" s="112" t="s">
        <v>65</v>
      </c>
      <c r="B317" s="106">
        <f>SUM(B305:B316)</f>
        <v>80600</v>
      </c>
      <c r="C317" s="107">
        <f>SUM(C305:C316)</f>
        <v>823.7</v>
      </c>
      <c r="D317" s="148">
        <f t="shared" ref="D317" si="80">(F317-C317)/C317</f>
        <v>2.3479422119703779</v>
      </c>
      <c r="E317" s="149"/>
      <c r="F317" s="107">
        <f>SUM(F305:F316)</f>
        <v>2757.7000000000003</v>
      </c>
      <c r="G317" s="148">
        <f>(I317-F317)/F317</f>
        <v>-0.35671030206331372</v>
      </c>
      <c r="H317" s="149"/>
      <c r="I317" s="107">
        <f>SUM(I305:I316)</f>
        <v>1774</v>
      </c>
      <c r="J317" s="148">
        <f>(+I317-C317)/C317</f>
        <v>1.1536967342479056</v>
      </c>
      <c r="K317" s="149"/>
    </row>
    <row r="318" spans="1:11" ht="15">
      <c r="A318" s="111"/>
      <c r="B318"/>
      <c r="C318"/>
      <c r="D318"/>
      <c r="E318"/>
      <c r="F318"/>
      <c r="G318"/>
      <c r="H318"/>
      <c r="I318"/>
      <c r="J318"/>
      <c r="K318"/>
    </row>
    <row r="319" spans="1:11" ht="15">
      <c r="A319" s="120" t="s">
        <v>95</v>
      </c>
      <c r="B319" s="122"/>
      <c r="C319" s="122"/>
      <c r="D319" s="122"/>
      <c r="E319" s="122"/>
      <c r="F319" s="122"/>
      <c r="G319" s="122"/>
      <c r="H319" s="122"/>
      <c r="I319" s="122"/>
      <c r="J319" s="122"/>
      <c r="K319" s="122"/>
    </row>
    <row r="320" spans="1:11">
      <c r="A320" s="112" t="s">
        <v>4</v>
      </c>
      <c r="B320" s="121">
        <v>3600</v>
      </c>
      <c r="C320" s="114">
        <v>42.15</v>
      </c>
      <c r="D320" s="148">
        <f t="shared" ref="D320:D331" si="81">(F320-C320)/C320</f>
        <v>3.0842230130486361</v>
      </c>
      <c r="E320" s="149"/>
      <c r="F320" s="116">
        <v>172.15</v>
      </c>
      <c r="G320" s="148">
        <f t="shared" ref="G320:G331" si="82">(I320-F320)/F320</f>
        <v>-0.31905315132152201</v>
      </c>
      <c r="H320" s="149"/>
      <c r="I320" s="118">
        <v>117.22499999999999</v>
      </c>
      <c r="J320" s="148">
        <f t="shared" ref="J320:J326" si="83">(+I320-C320)/C320</f>
        <v>1.7811387900355871</v>
      </c>
      <c r="K320" s="149"/>
    </row>
    <row r="321" spans="1:11">
      <c r="A321" s="112" t="s">
        <v>5</v>
      </c>
      <c r="B321" s="106">
        <v>6000</v>
      </c>
      <c r="C321" s="114">
        <v>62.55</v>
      </c>
      <c r="D321" s="148">
        <f t="shared" si="81"/>
        <v>2.4620303756994404</v>
      </c>
      <c r="E321" s="149"/>
      <c r="F321" s="116">
        <v>216.55</v>
      </c>
      <c r="G321" s="148">
        <f t="shared" si="82"/>
        <v>-0.36446548141306861</v>
      </c>
      <c r="H321" s="149"/>
      <c r="I321" s="118">
        <v>137.625</v>
      </c>
      <c r="J321" s="148">
        <f t="shared" si="83"/>
        <v>1.2002398081534773</v>
      </c>
      <c r="K321" s="149"/>
    </row>
    <row r="322" spans="1:11">
      <c r="A322" s="112" t="s">
        <v>6</v>
      </c>
      <c r="B322" s="106">
        <v>6000</v>
      </c>
      <c r="C322" s="114">
        <v>62.55</v>
      </c>
      <c r="D322" s="148">
        <f t="shared" si="81"/>
        <v>2.4620303756994404</v>
      </c>
      <c r="E322" s="149"/>
      <c r="F322" s="116">
        <v>216.55</v>
      </c>
      <c r="G322" s="148">
        <f t="shared" si="82"/>
        <v>-0.36446548141306861</v>
      </c>
      <c r="H322" s="149"/>
      <c r="I322" s="118">
        <v>137.625</v>
      </c>
      <c r="J322" s="148">
        <f t="shared" si="83"/>
        <v>1.2002398081534773</v>
      </c>
      <c r="K322" s="149"/>
    </row>
    <row r="323" spans="1:11">
      <c r="A323" s="112" t="s">
        <v>7</v>
      </c>
      <c r="B323" s="106">
        <v>5500</v>
      </c>
      <c r="C323" s="114">
        <v>58.3</v>
      </c>
      <c r="D323" s="148">
        <f t="shared" si="81"/>
        <v>2.5557461406518009</v>
      </c>
      <c r="E323" s="149"/>
      <c r="F323" s="116">
        <v>207.3</v>
      </c>
      <c r="G323" s="148">
        <f t="shared" si="82"/>
        <v>-0.3566087795465509</v>
      </c>
      <c r="H323" s="149"/>
      <c r="I323" s="118">
        <v>133.375</v>
      </c>
      <c r="J323" s="148">
        <f t="shared" si="83"/>
        <v>1.287735849056604</v>
      </c>
      <c r="K323" s="149"/>
    </row>
    <row r="324" spans="1:11">
      <c r="A324" s="112" t="s">
        <v>8</v>
      </c>
      <c r="B324" s="106">
        <v>6900</v>
      </c>
      <c r="C324" s="114">
        <v>70.2</v>
      </c>
      <c r="D324" s="148">
        <f t="shared" si="81"/>
        <v>2.3219373219373218</v>
      </c>
      <c r="E324" s="149"/>
      <c r="F324" s="116">
        <v>233.2</v>
      </c>
      <c r="G324" s="148">
        <f t="shared" si="82"/>
        <v>-0.37703687821612342</v>
      </c>
      <c r="H324" s="149"/>
      <c r="I324" s="118">
        <v>145.27500000000001</v>
      </c>
      <c r="J324" s="148">
        <f t="shared" si="83"/>
        <v>1.0694444444444444</v>
      </c>
      <c r="K324" s="149"/>
    </row>
    <row r="325" spans="1:11">
      <c r="A325" s="112" t="s">
        <v>9</v>
      </c>
      <c r="B325" s="106">
        <v>8500</v>
      </c>
      <c r="C325" s="114">
        <v>83.8</v>
      </c>
      <c r="D325" s="148">
        <f t="shared" si="81"/>
        <v>2.1360381861575179</v>
      </c>
      <c r="E325" s="149"/>
      <c r="F325" s="116">
        <v>262.8</v>
      </c>
      <c r="G325" s="148">
        <f t="shared" si="82"/>
        <v>-0.39545281582952818</v>
      </c>
      <c r="H325" s="149"/>
      <c r="I325" s="118">
        <v>158.875</v>
      </c>
      <c r="J325" s="148">
        <f t="shared" si="83"/>
        <v>0.89588305489260145</v>
      </c>
      <c r="K325" s="149"/>
    </row>
    <row r="326" spans="1:11">
      <c r="A326" s="112" t="s">
        <v>10</v>
      </c>
      <c r="B326" s="106">
        <v>5600</v>
      </c>
      <c r="C326" s="114">
        <v>59.150000000000006</v>
      </c>
      <c r="D326" s="148">
        <f t="shared" si="81"/>
        <v>2.5359256128486893</v>
      </c>
      <c r="E326" s="149"/>
      <c r="F326" s="116">
        <v>209.15</v>
      </c>
      <c r="G326" s="148">
        <f t="shared" si="82"/>
        <v>-0.35823571599330628</v>
      </c>
      <c r="H326" s="149"/>
      <c r="I326" s="118">
        <v>134.22499999999999</v>
      </c>
      <c r="J326" s="148">
        <f t="shared" si="83"/>
        <v>1.2692307692307689</v>
      </c>
      <c r="K326" s="149"/>
    </row>
    <row r="327" spans="1:11">
      <c r="A327" s="112" t="s">
        <v>11</v>
      </c>
      <c r="B327" s="106">
        <v>10400</v>
      </c>
      <c r="C327" s="114">
        <v>99.949999999999989</v>
      </c>
      <c r="D327" s="148">
        <f t="shared" si="81"/>
        <v>1.9809904952476241</v>
      </c>
      <c r="E327" s="149"/>
      <c r="F327" s="116">
        <v>297.95</v>
      </c>
      <c r="G327" s="148">
        <f t="shared" si="82"/>
        <v>-0.38202718576942435</v>
      </c>
      <c r="H327" s="149"/>
      <c r="I327" s="118">
        <v>184.125</v>
      </c>
      <c r="J327" s="148">
        <f>(+I327-C327)/C327</f>
        <v>0.84217108554277165</v>
      </c>
      <c r="K327" s="149"/>
    </row>
    <row r="328" spans="1:11">
      <c r="A328" s="112" t="s">
        <v>12</v>
      </c>
      <c r="B328" s="106">
        <v>7700</v>
      </c>
      <c r="C328" s="114">
        <v>77</v>
      </c>
      <c r="D328" s="148">
        <f t="shared" si="81"/>
        <v>2.220779220779221</v>
      </c>
      <c r="E328" s="149"/>
      <c r="F328" s="116">
        <v>248</v>
      </c>
      <c r="G328" s="148">
        <f t="shared" si="82"/>
        <v>-0.38679435483870972</v>
      </c>
      <c r="H328" s="149"/>
      <c r="I328" s="118">
        <v>152.07499999999999</v>
      </c>
      <c r="J328" s="148">
        <f t="shared" ref="J328:J331" si="84">(+I328-C328)/C328</f>
        <v>0.97499999999999987</v>
      </c>
      <c r="K328" s="149"/>
    </row>
    <row r="329" spans="1:11">
      <c r="A329" s="112" t="s">
        <v>13</v>
      </c>
      <c r="B329" s="106">
        <v>11600</v>
      </c>
      <c r="C329" s="114">
        <v>110.14999999999999</v>
      </c>
      <c r="D329" s="148">
        <f t="shared" si="81"/>
        <v>1.9064911484339544</v>
      </c>
      <c r="E329" s="149"/>
      <c r="F329" s="116">
        <v>320.15000000000003</v>
      </c>
      <c r="G329" s="148">
        <f t="shared" si="82"/>
        <v>-0.36865531781977207</v>
      </c>
      <c r="H329" s="149"/>
      <c r="I329" s="118">
        <v>202.125</v>
      </c>
      <c r="J329" s="148">
        <f t="shared" si="84"/>
        <v>0.83499773036768055</v>
      </c>
      <c r="K329" s="149"/>
    </row>
    <row r="330" spans="1:11">
      <c r="A330" s="112" t="s">
        <v>14</v>
      </c>
      <c r="B330" s="106">
        <v>7500</v>
      </c>
      <c r="C330" s="114">
        <v>75.3</v>
      </c>
      <c r="D330" s="148">
        <f t="shared" si="81"/>
        <v>2.2443559096945553</v>
      </c>
      <c r="E330" s="149"/>
      <c r="F330" s="116">
        <v>244.3</v>
      </c>
      <c r="G330" s="148">
        <f t="shared" si="82"/>
        <v>-0.38446582071223906</v>
      </c>
      <c r="H330" s="149"/>
      <c r="I330" s="118">
        <v>150.375</v>
      </c>
      <c r="J330" s="148">
        <f t="shared" si="84"/>
        <v>0.99701195219123517</v>
      </c>
      <c r="K330" s="149"/>
    </row>
    <row r="331" spans="1:11">
      <c r="A331" s="113" t="s">
        <v>15</v>
      </c>
      <c r="B331" s="110">
        <v>5400</v>
      </c>
      <c r="C331" s="115">
        <v>57.45</v>
      </c>
      <c r="D331" s="154">
        <f t="shared" si="81"/>
        <v>2.5761531766753696</v>
      </c>
      <c r="E331" s="155"/>
      <c r="F331" s="117">
        <v>205.45</v>
      </c>
      <c r="G331" s="154">
        <f t="shared" si="82"/>
        <v>-0.35495254319785829</v>
      </c>
      <c r="H331" s="155"/>
      <c r="I331" s="119">
        <v>132.52500000000001</v>
      </c>
      <c r="J331" s="154">
        <f t="shared" si="84"/>
        <v>1.3067885117493472</v>
      </c>
      <c r="K331" s="155"/>
    </row>
    <row r="332" spans="1:11">
      <c r="A332" s="112" t="s">
        <v>65</v>
      </c>
      <c r="B332" s="106">
        <f>SUM(B320:B331)</f>
        <v>84700</v>
      </c>
      <c r="C332" s="107">
        <f>SUM(C320:C331)</f>
        <v>858.55000000000007</v>
      </c>
      <c r="D332" s="148">
        <f t="shared" ref="D332" si="85">(F332-C332)/C332</f>
        <v>2.3003901927668742</v>
      </c>
      <c r="E332" s="149"/>
      <c r="F332" s="107">
        <f>SUM(F320:F331)</f>
        <v>2833.55</v>
      </c>
      <c r="G332" s="148">
        <f>(I332-F332)/F332</f>
        <v>-0.3698893614017752</v>
      </c>
      <c r="H332" s="149"/>
      <c r="I332" s="107">
        <f>SUM(I320:I331)</f>
        <v>1785.45</v>
      </c>
      <c r="J332" s="148">
        <f>(+I332-C332)/C332</f>
        <v>1.0796109719876534</v>
      </c>
      <c r="K332" s="149"/>
    </row>
    <row r="333" spans="1:11" ht="15">
      <c r="A333" s="111"/>
      <c r="B333"/>
      <c r="C333"/>
      <c r="D333"/>
      <c r="E333"/>
      <c r="F333"/>
      <c r="G333"/>
      <c r="H333"/>
      <c r="I333"/>
      <c r="J333"/>
      <c r="K333"/>
    </row>
    <row r="334" spans="1:11" ht="15">
      <c r="A334" s="120" t="s">
        <v>96</v>
      </c>
      <c r="B334" s="122"/>
      <c r="C334" s="122"/>
      <c r="D334" s="122"/>
      <c r="E334" s="122"/>
      <c r="F334" s="122"/>
      <c r="G334" s="122"/>
      <c r="H334" s="122"/>
      <c r="I334" s="122"/>
      <c r="J334" s="122"/>
      <c r="K334" s="122"/>
    </row>
    <row r="335" spans="1:11">
      <c r="A335" s="112" t="s">
        <v>4</v>
      </c>
      <c r="B335" s="121">
        <v>24800</v>
      </c>
      <c r="C335" s="114">
        <v>222.35</v>
      </c>
      <c r="D335" s="148">
        <f t="shared" ref="D335:D346" si="86">(F335-C335)/C335</f>
        <v>1.5381155835394649</v>
      </c>
      <c r="E335" s="149"/>
      <c r="F335" s="116">
        <v>564.35</v>
      </c>
      <c r="G335" s="148">
        <f t="shared" ref="G335:G346" si="87">(I335-F335)/F335</f>
        <v>-0.29099849384247367</v>
      </c>
      <c r="H335" s="149"/>
      <c r="I335" s="118">
        <v>400.125</v>
      </c>
      <c r="J335" s="148">
        <f t="shared" ref="J335:J341" si="88">(+I335-C335)/C335</f>
        <v>0.79952777153136956</v>
      </c>
      <c r="K335" s="149"/>
    </row>
    <row r="336" spans="1:11">
      <c r="A336" s="112" t="s">
        <v>5</v>
      </c>
      <c r="B336" s="106">
        <v>35800</v>
      </c>
      <c r="C336" s="114">
        <v>315.85000000000002</v>
      </c>
      <c r="D336" s="148">
        <f t="shared" si="86"/>
        <v>1.4310590470159885</v>
      </c>
      <c r="E336" s="149"/>
      <c r="F336" s="116">
        <v>767.85</v>
      </c>
      <c r="G336" s="148">
        <f t="shared" si="87"/>
        <v>-0.26401640945497168</v>
      </c>
      <c r="H336" s="149"/>
      <c r="I336" s="118">
        <v>565.125</v>
      </c>
      <c r="J336" s="148">
        <f t="shared" si="88"/>
        <v>0.78921956624980194</v>
      </c>
      <c r="K336" s="149"/>
    </row>
    <row r="337" spans="1:11">
      <c r="A337" s="112" t="s">
        <v>6</v>
      </c>
      <c r="B337" s="106">
        <v>26200</v>
      </c>
      <c r="C337" s="114">
        <v>234.25</v>
      </c>
      <c r="D337" s="148">
        <f t="shared" si="86"/>
        <v>1.5197438633938101</v>
      </c>
      <c r="E337" s="149"/>
      <c r="F337" s="116">
        <v>590.25</v>
      </c>
      <c r="G337" s="148">
        <f t="shared" si="87"/>
        <v>-0.28653113087674714</v>
      </c>
      <c r="H337" s="149"/>
      <c r="I337" s="118">
        <v>421.125</v>
      </c>
      <c r="J337" s="148">
        <f t="shared" si="88"/>
        <v>0.79775880469583782</v>
      </c>
      <c r="K337" s="149"/>
    </row>
    <row r="338" spans="1:11">
      <c r="A338" s="112" t="s">
        <v>7</v>
      </c>
      <c r="B338" s="106">
        <v>26000</v>
      </c>
      <c r="C338" s="114">
        <v>232.55</v>
      </c>
      <c r="D338" s="148">
        <f t="shared" si="86"/>
        <v>1.52225327886476</v>
      </c>
      <c r="E338" s="149"/>
      <c r="F338" s="116">
        <v>586.54999999999995</v>
      </c>
      <c r="G338" s="148">
        <f t="shared" si="87"/>
        <v>-0.28714517091467046</v>
      </c>
      <c r="H338" s="149"/>
      <c r="I338" s="118">
        <v>418.125</v>
      </c>
      <c r="J338" s="148">
        <f t="shared" si="88"/>
        <v>0.79800043001505039</v>
      </c>
      <c r="K338" s="149"/>
    </row>
    <row r="339" spans="1:11">
      <c r="A339" s="112" t="s">
        <v>8</v>
      </c>
      <c r="B339" s="106">
        <v>26500</v>
      </c>
      <c r="C339" s="114">
        <v>236.8</v>
      </c>
      <c r="D339" s="148">
        <f t="shared" si="86"/>
        <v>1.5160472972972969</v>
      </c>
      <c r="E339" s="149"/>
      <c r="F339" s="116">
        <v>595.79999999999995</v>
      </c>
      <c r="G339" s="148">
        <f t="shared" si="87"/>
        <v>-0.28562437059415907</v>
      </c>
      <c r="H339" s="149"/>
      <c r="I339" s="118">
        <v>425.625</v>
      </c>
      <c r="J339" s="148">
        <f t="shared" si="88"/>
        <v>0.79740287162162149</v>
      </c>
      <c r="K339" s="149"/>
    </row>
    <row r="340" spans="1:11">
      <c r="A340" s="112" t="s">
        <v>9</v>
      </c>
      <c r="B340" s="106">
        <v>30700</v>
      </c>
      <c r="C340" s="114">
        <v>272.5</v>
      </c>
      <c r="D340" s="148">
        <f t="shared" si="86"/>
        <v>1.4715596330275229</v>
      </c>
      <c r="E340" s="149"/>
      <c r="F340" s="116">
        <v>673.5</v>
      </c>
      <c r="G340" s="148">
        <f t="shared" si="87"/>
        <v>-0.27449888641425391</v>
      </c>
      <c r="H340" s="149"/>
      <c r="I340" s="118">
        <v>488.625</v>
      </c>
      <c r="J340" s="148">
        <f t="shared" si="88"/>
        <v>0.7931192660550459</v>
      </c>
      <c r="K340" s="149"/>
    </row>
    <row r="341" spans="1:11">
      <c r="A341" s="112" t="s">
        <v>10</v>
      </c>
      <c r="B341" s="106">
        <v>23800</v>
      </c>
      <c r="C341" s="114">
        <v>213.85</v>
      </c>
      <c r="D341" s="148">
        <f t="shared" si="86"/>
        <v>1.5524900631283611</v>
      </c>
      <c r="E341" s="149"/>
      <c r="F341" s="116">
        <v>545.85</v>
      </c>
      <c r="G341" s="148">
        <f t="shared" si="87"/>
        <v>-0.2944490244572685</v>
      </c>
      <c r="H341" s="149"/>
      <c r="I341" s="118">
        <v>385.125</v>
      </c>
      <c r="J341" s="148">
        <f t="shared" si="88"/>
        <v>0.80091185410334353</v>
      </c>
      <c r="K341" s="149"/>
    </row>
    <row r="342" spans="1:11">
      <c r="A342" s="112" t="s">
        <v>11</v>
      </c>
      <c r="B342" s="106">
        <v>26900</v>
      </c>
      <c r="C342" s="114">
        <v>240.20000000000002</v>
      </c>
      <c r="D342" s="148">
        <f t="shared" si="86"/>
        <v>1.5112406328059949</v>
      </c>
      <c r="E342" s="149"/>
      <c r="F342" s="116">
        <v>603.20000000000005</v>
      </c>
      <c r="G342" s="148">
        <f t="shared" si="87"/>
        <v>-0.28444131299734754</v>
      </c>
      <c r="H342" s="149"/>
      <c r="I342" s="118">
        <v>431.625</v>
      </c>
      <c r="J342" s="148">
        <f>(+I342-C342)/C342</f>
        <v>0.79694004995836787</v>
      </c>
      <c r="K342" s="149"/>
    </row>
    <row r="343" spans="1:11">
      <c r="A343" s="112" t="s">
        <v>12</v>
      </c>
      <c r="B343" s="106">
        <v>27100</v>
      </c>
      <c r="C343" s="114">
        <v>241.9</v>
      </c>
      <c r="D343" s="148">
        <f t="shared" si="86"/>
        <v>1.5088879702356346</v>
      </c>
      <c r="E343" s="149"/>
      <c r="F343" s="116">
        <v>606.9</v>
      </c>
      <c r="G343" s="148">
        <f t="shared" si="87"/>
        <v>-0.2838606030647553</v>
      </c>
      <c r="H343" s="149"/>
      <c r="I343" s="118">
        <v>434.625</v>
      </c>
      <c r="J343" s="148">
        <f t="shared" ref="J343:J346" si="89">(+I343-C343)/C343</f>
        <v>0.79671351798263745</v>
      </c>
      <c r="K343" s="149"/>
    </row>
    <row r="344" spans="1:11">
      <c r="A344" s="112" t="s">
        <v>13</v>
      </c>
      <c r="B344" s="106">
        <v>25200</v>
      </c>
      <c r="C344" s="114">
        <v>225.75</v>
      </c>
      <c r="D344" s="148">
        <f t="shared" si="86"/>
        <v>1.5326688815060907</v>
      </c>
      <c r="E344" s="149"/>
      <c r="F344" s="116">
        <v>571.75</v>
      </c>
      <c r="G344" s="148">
        <f t="shared" si="87"/>
        <v>-0.28968080454744205</v>
      </c>
      <c r="H344" s="149"/>
      <c r="I344" s="118">
        <v>406.125</v>
      </c>
      <c r="J344" s="148">
        <f t="shared" si="89"/>
        <v>0.79900332225913617</v>
      </c>
      <c r="K344" s="149"/>
    </row>
    <row r="345" spans="1:11">
      <c r="A345" s="112" t="s">
        <v>14</v>
      </c>
      <c r="B345" s="106">
        <v>35100</v>
      </c>
      <c r="C345" s="114">
        <v>309.89999999999998</v>
      </c>
      <c r="D345" s="148">
        <f t="shared" si="86"/>
        <v>1.4359470797031302</v>
      </c>
      <c r="E345" s="149"/>
      <c r="F345" s="116">
        <v>754.9</v>
      </c>
      <c r="G345" s="148">
        <f t="shared" si="87"/>
        <v>-0.26530003974036293</v>
      </c>
      <c r="H345" s="149"/>
      <c r="I345" s="118">
        <v>554.625</v>
      </c>
      <c r="J345" s="148">
        <f t="shared" si="89"/>
        <v>0.78969022265246869</v>
      </c>
      <c r="K345" s="149"/>
    </row>
    <row r="346" spans="1:11">
      <c r="A346" s="113" t="s">
        <v>15</v>
      </c>
      <c r="B346" s="110">
        <v>35500</v>
      </c>
      <c r="C346" s="115">
        <v>313.3</v>
      </c>
      <c r="D346" s="154">
        <f t="shared" si="86"/>
        <v>1.4331311841685284</v>
      </c>
      <c r="E346" s="155"/>
      <c r="F346" s="117">
        <v>762.3</v>
      </c>
      <c r="G346" s="154">
        <f t="shared" si="87"/>
        <v>-0.26456119637937814</v>
      </c>
      <c r="H346" s="155"/>
      <c r="I346" s="119">
        <v>560.625</v>
      </c>
      <c r="J346" s="154">
        <f t="shared" si="89"/>
        <v>0.78941908713692943</v>
      </c>
      <c r="K346" s="155"/>
    </row>
    <row r="347" spans="1:11">
      <c r="A347" s="112" t="s">
        <v>65</v>
      </c>
      <c r="B347" s="106">
        <f>SUM(B335:B346)</f>
        <v>343600</v>
      </c>
      <c r="C347" s="107">
        <f>SUM(C335:C346)</f>
        <v>3059.2000000000003</v>
      </c>
      <c r="D347" s="148">
        <f t="shared" ref="D347" si="90">(F347-C347)/C347</f>
        <v>1.4918933054393304</v>
      </c>
      <c r="E347" s="149"/>
      <c r="F347" s="107">
        <f>SUM(F335:F346)</f>
        <v>7623.2</v>
      </c>
      <c r="G347" s="148">
        <f>(I347-F347)/F347</f>
        <v>-0.27963322489243359</v>
      </c>
      <c r="H347" s="149"/>
      <c r="I347" s="107">
        <f>SUM(I335:I346)</f>
        <v>5491.5</v>
      </c>
      <c r="J347" s="148">
        <f>(+I347-C347)/C347</f>
        <v>0.79507714435146426</v>
      </c>
      <c r="K347" s="149"/>
    </row>
    <row r="348" spans="1:11" ht="15">
      <c r="A348" s="111"/>
      <c r="B348"/>
      <c r="C348"/>
      <c r="D348"/>
      <c r="E348"/>
      <c r="F348"/>
      <c r="G348"/>
      <c r="H348"/>
      <c r="I348"/>
      <c r="J348"/>
      <c r="K348"/>
    </row>
    <row r="349" spans="1:11" ht="15">
      <c r="A349" s="120" t="s">
        <v>66</v>
      </c>
      <c r="B349" s="122"/>
      <c r="C349" s="122"/>
      <c r="D349" s="122"/>
      <c r="E349" s="122"/>
      <c r="F349" s="122"/>
      <c r="G349" s="122"/>
      <c r="H349" s="122"/>
      <c r="I349" s="122"/>
      <c r="J349" s="122"/>
      <c r="K349" s="122"/>
    </row>
    <row r="350" spans="1:11">
      <c r="A350" s="112" t="s">
        <v>4</v>
      </c>
      <c r="B350" s="121">
        <v>3300</v>
      </c>
      <c r="C350" s="114">
        <v>39.6</v>
      </c>
      <c r="D350" s="148">
        <f t="shared" ref="D350:D361" si="91">(F350-C350)/C350</f>
        <v>3.2070707070707067</v>
      </c>
      <c r="E350" s="149"/>
      <c r="F350" s="116">
        <v>166.6</v>
      </c>
      <c r="G350" s="148">
        <f t="shared" ref="G350:G361" si="92">(I350-F350)/F350</f>
        <v>-0.31167466986794717</v>
      </c>
      <c r="H350" s="149"/>
      <c r="I350" s="118">
        <v>114.675</v>
      </c>
      <c r="J350" s="148">
        <f t="shared" ref="J350:J356" si="93">(+I350-C350)/C350</f>
        <v>1.895833333333333</v>
      </c>
      <c r="K350" s="149"/>
    </row>
    <row r="351" spans="1:11">
      <c r="A351" s="112" t="s">
        <v>5</v>
      </c>
      <c r="B351" s="106">
        <v>4800</v>
      </c>
      <c r="C351" s="114">
        <v>52.349999999999994</v>
      </c>
      <c r="D351" s="148">
        <f t="shared" si="91"/>
        <v>2.7125119388729706</v>
      </c>
      <c r="E351" s="149"/>
      <c r="F351" s="116">
        <v>194.35</v>
      </c>
      <c r="G351" s="148">
        <f t="shared" si="92"/>
        <v>-0.34435297144327243</v>
      </c>
      <c r="H351" s="149"/>
      <c r="I351" s="118">
        <v>127.425</v>
      </c>
      <c r="J351" s="148">
        <f t="shared" si="93"/>
        <v>1.4340974212034385</v>
      </c>
      <c r="K351" s="149"/>
    </row>
    <row r="352" spans="1:11">
      <c r="A352" s="112" t="s">
        <v>6</v>
      </c>
      <c r="B352" s="106">
        <v>4800</v>
      </c>
      <c r="C352" s="114">
        <v>52.349999999999994</v>
      </c>
      <c r="D352" s="148">
        <f t="shared" si="91"/>
        <v>2.7125119388729706</v>
      </c>
      <c r="E352" s="149"/>
      <c r="F352" s="116">
        <v>194.35</v>
      </c>
      <c r="G352" s="148">
        <f t="shared" si="92"/>
        <v>-0.34435297144327243</v>
      </c>
      <c r="H352" s="149"/>
      <c r="I352" s="118">
        <v>127.425</v>
      </c>
      <c r="J352" s="148">
        <f t="shared" si="93"/>
        <v>1.4340974212034385</v>
      </c>
      <c r="K352" s="149"/>
    </row>
    <row r="353" spans="1:11">
      <c r="A353" s="112" t="s">
        <v>7</v>
      </c>
      <c r="B353" s="106">
        <v>4800</v>
      </c>
      <c r="C353" s="114">
        <v>52.349999999999994</v>
      </c>
      <c r="D353" s="148">
        <f t="shared" si="91"/>
        <v>2.7125119388729706</v>
      </c>
      <c r="E353" s="149"/>
      <c r="F353" s="116">
        <v>194.35</v>
      </c>
      <c r="G353" s="148">
        <f t="shared" si="92"/>
        <v>-0.34435297144327243</v>
      </c>
      <c r="H353" s="149"/>
      <c r="I353" s="118">
        <v>127.425</v>
      </c>
      <c r="J353" s="148">
        <f t="shared" si="93"/>
        <v>1.4340974212034385</v>
      </c>
      <c r="K353" s="149"/>
    </row>
    <row r="354" spans="1:11">
      <c r="A354" s="112" t="s">
        <v>8</v>
      </c>
      <c r="B354" s="106">
        <v>6300</v>
      </c>
      <c r="C354" s="114">
        <v>65.099999999999994</v>
      </c>
      <c r="D354" s="148">
        <f t="shared" si="91"/>
        <v>2.4116743471582187</v>
      </c>
      <c r="E354" s="149"/>
      <c r="F354" s="116">
        <v>222.10000000000002</v>
      </c>
      <c r="G354" s="148">
        <f t="shared" si="92"/>
        <v>-0.36886537595677626</v>
      </c>
      <c r="H354" s="149"/>
      <c r="I354" s="118">
        <v>140.17500000000001</v>
      </c>
      <c r="J354" s="148">
        <f t="shared" si="93"/>
        <v>1.1532258064516132</v>
      </c>
      <c r="K354" s="149"/>
    </row>
    <row r="355" spans="1:11">
      <c r="A355" s="112" t="s">
        <v>9</v>
      </c>
      <c r="B355" s="106">
        <v>39900</v>
      </c>
      <c r="C355" s="114">
        <v>350.7</v>
      </c>
      <c r="D355" s="148">
        <f t="shared" si="91"/>
        <v>1.405759908753921</v>
      </c>
      <c r="E355" s="149"/>
      <c r="F355" s="116">
        <v>843.7</v>
      </c>
      <c r="G355" s="148">
        <f t="shared" si="92"/>
        <v>-0.25728932084864292</v>
      </c>
      <c r="H355" s="149"/>
      <c r="I355" s="118">
        <v>626.625</v>
      </c>
      <c r="J355" s="148">
        <f t="shared" si="93"/>
        <v>0.78678357570573143</v>
      </c>
      <c r="K355" s="149"/>
    </row>
    <row r="356" spans="1:11">
      <c r="A356" s="112" t="s">
        <v>10</v>
      </c>
      <c r="B356" s="106">
        <v>70300</v>
      </c>
      <c r="C356" s="114">
        <v>609.09999999999991</v>
      </c>
      <c r="D356" s="148">
        <f t="shared" si="91"/>
        <v>1.3084879330159254</v>
      </c>
      <c r="E356" s="149"/>
      <c r="F356" s="116">
        <v>1406.1</v>
      </c>
      <c r="G356" s="148">
        <f t="shared" si="92"/>
        <v>-0.11309650807197219</v>
      </c>
      <c r="H356" s="149"/>
      <c r="I356" s="118">
        <v>1247.0749999999998</v>
      </c>
      <c r="J356" s="148">
        <f t="shared" si="93"/>
        <v>1.0474060088655393</v>
      </c>
      <c r="K356" s="149"/>
    </row>
    <row r="357" spans="1:11">
      <c r="A357" s="112" t="s">
        <v>11</v>
      </c>
      <c r="B357" s="106">
        <v>118900</v>
      </c>
      <c r="C357" s="114">
        <v>1022.1999999999999</v>
      </c>
      <c r="D357" s="148">
        <f t="shared" si="91"/>
        <v>1.2551359812169836</v>
      </c>
      <c r="E357" s="149"/>
      <c r="F357" s="116">
        <v>2305.2000000000003</v>
      </c>
      <c r="G357" s="148">
        <f t="shared" si="92"/>
        <v>-5.7370293250044949E-3</v>
      </c>
      <c r="H357" s="149"/>
      <c r="I357" s="118">
        <v>2291.9749999999999</v>
      </c>
      <c r="J357" s="148">
        <f>(+I357-C357)/C357</f>
        <v>1.2421981999608689</v>
      </c>
      <c r="K357" s="149"/>
    </row>
    <row r="358" spans="1:11">
      <c r="A358" s="112" t="s">
        <v>12</v>
      </c>
      <c r="B358" s="106">
        <v>56800</v>
      </c>
      <c r="C358" s="114">
        <v>494.35</v>
      </c>
      <c r="D358" s="148">
        <f t="shared" si="91"/>
        <v>1.3391321937898246</v>
      </c>
      <c r="E358" s="149"/>
      <c r="F358" s="116">
        <v>1156.3499999999999</v>
      </c>
      <c r="G358" s="148">
        <f t="shared" si="92"/>
        <v>-0.17254723915769438</v>
      </c>
      <c r="H358" s="149"/>
      <c r="I358" s="118">
        <v>956.82500000000005</v>
      </c>
      <c r="J358" s="148">
        <f t="shared" ref="J358:J361" si="94">(+I358-C358)/C358</f>
        <v>0.93552139172650961</v>
      </c>
      <c r="K358" s="149"/>
    </row>
    <row r="359" spans="1:11">
      <c r="A359" s="112" t="s">
        <v>13</v>
      </c>
      <c r="B359" s="106">
        <v>77200</v>
      </c>
      <c r="C359" s="114">
        <v>667.74999999999989</v>
      </c>
      <c r="D359" s="148">
        <f t="shared" si="91"/>
        <v>1.2968925496068893</v>
      </c>
      <c r="E359" s="149"/>
      <c r="F359" s="116">
        <v>1533.75</v>
      </c>
      <c r="G359" s="148">
        <f t="shared" si="92"/>
        <v>-9.0187449062754721E-2</v>
      </c>
      <c r="H359" s="149"/>
      <c r="I359" s="118">
        <v>1395.425</v>
      </c>
      <c r="J359" s="148">
        <f t="shared" si="94"/>
        <v>1.0897416697865971</v>
      </c>
      <c r="K359" s="149"/>
    </row>
    <row r="360" spans="1:11">
      <c r="A360" s="112" t="s">
        <v>14</v>
      </c>
      <c r="B360" s="106">
        <v>6200</v>
      </c>
      <c r="C360" s="114">
        <v>64.25</v>
      </c>
      <c r="D360" s="148">
        <f t="shared" si="91"/>
        <v>2.4280155642023344</v>
      </c>
      <c r="E360" s="149"/>
      <c r="F360" s="116">
        <v>220.25</v>
      </c>
      <c r="G360" s="148">
        <f t="shared" si="92"/>
        <v>-0.36742338251986384</v>
      </c>
      <c r="H360" s="149"/>
      <c r="I360" s="118">
        <v>139.32499999999999</v>
      </c>
      <c r="J360" s="148">
        <f t="shared" si="94"/>
        <v>1.1684824902723734</v>
      </c>
      <c r="K360" s="149"/>
    </row>
    <row r="361" spans="1:11">
      <c r="A361" s="113" t="s">
        <v>15</v>
      </c>
      <c r="B361" s="110">
        <v>4600</v>
      </c>
      <c r="C361" s="115">
        <v>50.650000000000006</v>
      </c>
      <c r="D361" s="154">
        <f t="shared" si="91"/>
        <v>2.764067127344521</v>
      </c>
      <c r="E361" s="155"/>
      <c r="F361" s="117">
        <v>190.65</v>
      </c>
      <c r="G361" s="154">
        <f t="shared" si="92"/>
        <v>-0.34054550222921587</v>
      </c>
      <c r="H361" s="155"/>
      <c r="I361" s="119">
        <v>125.72499999999999</v>
      </c>
      <c r="J361" s="154">
        <f t="shared" si="94"/>
        <v>1.482230997038499</v>
      </c>
      <c r="K361" s="155"/>
    </row>
    <row r="362" spans="1:11">
      <c r="A362" s="112" t="s">
        <v>65</v>
      </c>
      <c r="B362" s="106">
        <f>SUM(B350:B361)</f>
        <v>397900</v>
      </c>
      <c r="C362" s="107">
        <f>SUM(C350:C361)</f>
        <v>3520.75</v>
      </c>
      <c r="D362" s="148">
        <f t="shared" ref="D362" si="95">(F362-C362)/C362</f>
        <v>1.4505432081232692</v>
      </c>
      <c r="E362" s="149"/>
      <c r="F362" s="107">
        <f>SUM(F350:F361)</f>
        <v>8627.75</v>
      </c>
      <c r="G362" s="148">
        <f>(I362-F362)/F362</f>
        <v>-0.13997276230767008</v>
      </c>
      <c r="H362" s="149"/>
      <c r="I362" s="107">
        <f>SUM(I350:I361)</f>
        <v>7420.0999999999995</v>
      </c>
      <c r="J362" s="148">
        <f>(+I362-C362)/C362</f>
        <v>1.1075339061279554</v>
      </c>
      <c r="K362" s="149"/>
    </row>
    <row r="363" spans="1:11" ht="15">
      <c r="A363" s="111"/>
      <c r="B363"/>
      <c r="C363"/>
      <c r="D363"/>
      <c r="E363"/>
      <c r="F363"/>
      <c r="G363"/>
      <c r="H363"/>
      <c r="I363"/>
      <c r="J363"/>
      <c r="K363"/>
    </row>
    <row r="364" spans="1:11" ht="15">
      <c r="A364" s="120" t="s">
        <v>97</v>
      </c>
      <c r="B364" s="122"/>
      <c r="C364" s="122"/>
      <c r="D364" s="122"/>
      <c r="E364" s="122"/>
      <c r="F364" s="122"/>
      <c r="G364" s="122"/>
      <c r="H364" s="122"/>
      <c r="I364" s="122"/>
      <c r="J364" s="122"/>
      <c r="K364" s="122"/>
    </row>
    <row r="365" spans="1:11">
      <c r="A365" s="112" t="s">
        <v>4</v>
      </c>
      <c r="B365" s="121">
        <v>27100</v>
      </c>
      <c r="C365" s="114">
        <v>241.9</v>
      </c>
      <c r="D365" s="148">
        <f t="shared" ref="D365:D376" si="96">(F365-C365)/C365</f>
        <v>1.5088879702356346</v>
      </c>
      <c r="E365" s="149"/>
      <c r="F365" s="116">
        <v>606.9</v>
      </c>
      <c r="G365" s="148">
        <f t="shared" ref="G365:G376" si="97">(I365-F365)/F365</f>
        <v>-0.2838606030647553</v>
      </c>
      <c r="H365" s="149"/>
      <c r="I365" s="118">
        <v>434.625</v>
      </c>
      <c r="J365" s="148">
        <f t="shared" ref="J365:J371" si="98">(+I365-C365)/C365</f>
        <v>0.79671351798263745</v>
      </c>
      <c r="K365" s="149"/>
    </row>
    <row r="366" spans="1:11">
      <c r="A366" s="112" t="s">
        <v>5</v>
      </c>
      <c r="B366" s="106">
        <v>33500</v>
      </c>
      <c r="C366" s="114">
        <v>296.3</v>
      </c>
      <c r="D366" s="148">
        <f t="shared" si="96"/>
        <v>1.4478569017887275</v>
      </c>
      <c r="E366" s="149"/>
      <c r="F366" s="116">
        <v>725.3</v>
      </c>
      <c r="G366" s="148">
        <f t="shared" si="97"/>
        <v>-0.26840617675444639</v>
      </c>
      <c r="H366" s="149"/>
      <c r="I366" s="118">
        <v>530.625</v>
      </c>
      <c r="J366" s="148">
        <f t="shared" si="98"/>
        <v>0.79083698953763071</v>
      </c>
      <c r="K366" s="149"/>
    </row>
    <row r="367" spans="1:11">
      <c r="A367" s="112" t="s">
        <v>6</v>
      </c>
      <c r="B367" s="106">
        <v>40900</v>
      </c>
      <c r="C367" s="114">
        <v>359.2</v>
      </c>
      <c r="D367" s="148">
        <f t="shared" si="96"/>
        <v>1.400334075723831</v>
      </c>
      <c r="E367" s="149"/>
      <c r="F367" s="116">
        <v>862.2</v>
      </c>
      <c r="G367" s="148">
        <f t="shared" si="97"/>
        <v>-0.25582811412665279</v>
      </c>
      <c r="H367" s="149"/>
      <c r="I367" s="118">
        <v>641.625</v>
      </c>
      <c r="J367" s="148">
        <f t="shared" si="98"/>
        <v>0.78626113585746105</v>
      </c>
      <c r="K367" s="149"/>
    </row>
    <row r="368" spans="1:11">
      <c r="A368" s="112" t="s">
        <v>7</v>
      </c>
      <c r="B368" s="106">
        <v>30000</v>
      </c>
      <c r="C368" s="114">
        <v>266.55</v>
      </c>
      <c r="D368" s="148">
        <f t="shared" si="96"/>
        <v>1.4781466891765145</v>
      </c>
      <c r="E368" s="149"/>
      <c r="F368" s="116">
        <v>660.55</v>
      </c>
      <c r="G368" s="148">
        <f t="shared" si="97"/>
        <v>-0.27617137234123074</v>
      </c>
      <c r="H368" s="149"/>
      <c r="I368" s="118">
        <v>478.125</v>
      </c>
      <c r="J368" s="148">
        <f t="shared" si="98"/>
        <v>0.79375351716375908</v>
      </c>
      <c r="K368" s="149"/>
    </row>
    <row r="369" spans="1:11">
      <c r="A369" s="112" t="s">
        <v>8</v>
      </c>
      <c r="B369" s="106">
        <v>83200</v>
      </c>
      <c r="C369" s="114">
        <v>718.74999999999989</v>
      </c>
      <c r="D369" s="148">
        <f t="shared" si="96"/>
        <v>1.288347826086957</v>
      </c>
      <c r="E369" s="149"/>
      <c r="F369" s="116">
        <v>1644.75</v>
      </c>
      <c r="G369" s="148">
        <f t="shared" si="97"/>
        <v>-7.3157014743882073E-2</v>
      </c>
      <c r="H369" s="149"/>
      <c r="I369" s="118">
        <v>1524.425</v>
      </c>
      <c r="J369" s="148">
        <f t="shared" si="98"/>
        <v>1.1209391304347829</v>
      </c>
      <c r="K369" s="149"/>
    </row>
    <row r="370" spans="1:11">
      <c r="A370" s="112" t="s">
        <v>9</v>
      </c>
      <c r="B370" s="106">
        <v>132300</v>
      </c>
      <c r="C370" s="114">
        <v>1136.0999999999999</v>
      </c>
      <c r="D370" s="148">
        <f t="shared" si="96"/>
        <v>1.2472493618519502</v>
      </c>
      <c r="E370" s="149"/>
      <c r="F370" s="116">
        <v>2553.1000000000004</v>
      </c>
      <c r="G370" s="148">
        <f t="shared" si="97"/>
        <v>1.056558693353157E-2</v>
      </c>
      <c r="H370" s="149"/>
      <c r="I370" s="118">
        <v>2580.0749999999998</v>
      </c>
      <c r="J370" s="148">
        <f t="shared" si="98"/>
        <v>1.2709928703459203</v>
      </c>
      <c r="K370" s="149"/>
    </row>
    <row r="371" spans="1:11">
      <c r="A371" s="112" t="s">
        <v>10</v>
      </c>
      <c r="B371" s="106">
        <v>277000</v>
      </c>
      <c r="C371" s="114">
        <v>2366.0500000000002</v>
      </c>
      <c r="D371" s="148">
        <f t="shared" si="96"/>
        <v>1.2104562456414698</v>
      </c>
      <c r="E371" s="149"/>
      <c r="F371" s="116">
        <v>5230.05</v>
      </c>
      <c r="G371" s="148">
        <f t="shared" si="97"/>
        <v>8.8158813013259868E-2</v>
      </c>
      <c r="H371" s="149"/>
      <c r="I371" s="118">
        <v>5691.125</v>
      </c>
      <c r="J371" s="148">
        <f t="shared" si="98"/>
        <v>1.4053274444749686</v>
      </c>
      <c r="K371" s="149"/>
    </row>
    <row r="372" spans="1:11">
      <c r="A372" s="112" t="s">
        <v>11</v>
      </c>
      <c r="B372" s="106">
        <v>152700</v>
      </c>
      <c r="C372" s="114">
        <v>1309.5</v>
      </c>
      <c r="D372" s="148">
        <f t="shared" si="96"/>
        <v>1.2378770523100424</v>
      </c>
      <c r="E372" s="149"/>
      <c r="F372" s="116">
        <v>2930.5000000000005</v>
      </c>
      <c r="G372" s="148">
        <f t="shared" si="97"/>
        <v>3.0088722061081475E-2</v>
      </c>
      <c r="H372" s="149"/>
      <c r="I372" s="118">
        <v>3018.6749999999997</v>
      </c>
      <c r="J372" s="148">
        <f>(+I372-C372)/C372</f>
        <v>1.3052119129438715</v>
      </c>
      <c r="K372" s="149"/>
    </row>
    <row r="373" spans="1:11">
      <c r="A373" s="112" t="s">
        <v>12</v>
      </c>
      <c r="B373" s="106">
        <v>192500</v>
      </c>
      <c r="C373" s="114">
        <v>1647.8</v>
      </c>
      <c r="D373" s="148">
        <f t="shared" si="96"/>
        <v>1.2252700570457582</v>
      </c>
      <c r="E373" s="149"/>
      <c r="F373" s="116">
        <v>3666.8</v>
      </c>
      <c r="G373" s="148">
        <f t="shared" si="97"/>
        <v>5.6609305116177538E-2</v>
      </c>
      <c r="H373" s="149"/>
      <c r="I373" s="118">
        <v>3874.375</v>
      </c>
      <c r="J373" s="148">
        <f t="shared" ref="J373:J376" si="99">(+I373-C373)/C373</f>
        <v>1.3512410486709552</v>
      </c>
      <c r="K373" s="149"/>
    </row>
    <row r="374" spans="1:11">
      <c r="A374" s="112" t="s">
        <v>13</v>
      </c>
      <c r="B374" s="106">
        <v>204800</v>
      </c>
      <c r="C374" s="114">
        <v>1752.35</v>
      </c>
      <c r="D374" s="148">
        <f t="shared" si="96"/>
        <v>1.2223585470939029</v>
      </c>
      <c r="E374" s="149"/>
      <c r="F374" s="116">
        <v>3894.3500000000004</v>
      </c>
      <c r="G374" s="148">
        <f t="shared" si="97"/>
        <v>6.2776843375659461E-2</v>
      </c>
      <c r="H374" s="149"/>
      <c r="I374" s="118">
        <v>4138.8249999999998</v>
      </c>
      <c r="J374" s="148">
        <f t="shared" si="99"/>
        <v>1.3618712015293748</v>
      </c>
      <c r="K374" s="149"/>
    </row>
    <row r="375" spans="1:11">
      <c r="A375" s="112" t="s">
        <v>14</v>
      </c>
      <c r="B375" s="106">
        <v>66500</v>
      </c>
      <c r="C375" s="114">
        <v>576.79999999999995</v>
      </c>
      <c r="D375" s="148">
        <f t="shared" si="96"/>
        <v>1.3158807212205272</v>
      </c>
      <c r="E375" s="149"/>
      <c r="F375" s="116">
        <v>1335.8</v>
      </c>
      <c r="G375" s="148">
        <f t="shared" si="97"/>
        <v>-0.1275827219643659</v>
      </c>
      <c r="H375" s="149"/>
      <c r="I375" s="118">
        <v>1165.375</v>
      </c>
      <c r="J375" s="148">
        <f t="shared" si="99"/>
        <v>1.0204143550624134</v>
      </c>
      <c r="K375" s="149"/>
    </row>
    <row r="376" spans="1:11">
      <c r="A376" s="113" t="s">
        <v>15</v>
      </c>
      <c r="B376" s="110">
        <v>36600</v>
      </c>
      <c r="C376" s="115">
        <v>322.64999999999998</v>
      </c>
      <c r="D376" s="154">
        <f t="shared" si="96"/>
        <v>1.4256934759026809</v>
      </c>
      <c r="E376" s="155"/>
      <c r="F376" s="117">
        <v>782.65</v>
      </c>
      <c r="G376" s="154">
        <f t="shared" si="97"/>
        <v>-0.26260141825848077</v>
      </c>
      <c r="H376" s="155"/>
      <c r="I376" s="119">
        <v>577.125</v>
      </c>
      <c r="J376" s="154">
        <f t="shared" si="99"/>
        <v>0.78870292887029303</v>
      </c>
      <c r="K376" s="155"/>
    </row>
    <row r="377" spans="1:11">
      <c r="A377" s="112" t="s">
        <v>65</v>
      </c>
      <c r="B377" s="106">
        <f>SUM(B365:B376)</f>
        <v>1277100</v>
      </c>
      <c r="C377" s="107">
        <f>SUM(C365:C376)</f>
        <v>10993.949999999999</v>
      </c>
      <c r="D377" s="148">
        <f t="shared" ref="D377" si="100">(F377-C377)/C377</f>
        <v>1.264240786978293</v>
      </c>
      <c r="E377" s="149"/>
      <c r="F377" s="107">
        <f>SUM(F365:F376)</f>
        <v>24892.95</v>
      </c>
      <c r="G377" s="148">
        <f>(I377-F377)/F377</f>
        <v>-9.5589313440151008E-3</v>
      </c>
      <c r="H377" s="149"/>
      <c r="I377" s="107">
        <f>SUM(I365:I376)</f>
        <v>24655</v>
      </c>
      <c r="J377" s="148">
        <f>(+I377-C377)/C377</f>
        <v>1.2425970647492486</v>
      </c>
      <c r="K377" s="149"/>
    </row>
    <row r="380" spans="1:11" ht="13.5" thickBot="1">
      <c r="A380" s="140" t="s">
        <v>84</v>
      </c>
      <c r="B380" s="141">
        <f>B377+B362+B347+B332+B317+B302+B287+B272+B257+B242+B227+B212+B197+B182+B167+B152+B137+B122+B107+B92+B77+B62+B47+B32+B17</f>
        <v>5724100</v>
      </c>
      <c r="C380" s="142">
        <f>C377+C362+C347+C332+C317+C302+C287+C272+C257+C242+C227+C212+C197+C182+C167+C152+C137+C122+C107+C92+C77+C62+C47+C32+C17</f>
        <v>52447.100000000006</v>
      </c>
      <c r="D380" s="158">
        <f t="shared" ref="D380" si="101">(F380-C380)/C380</f>
        <v>1.7321844296443454</v>
      </c>
      <c r="E380" s="159"/>
      <c r="F380" s="142">
        <f>F377+F362+F347+F332+F317+F302+F287+F272+F257+F242+F227+F212+F197+F182+F167+F152+F137+F122+F107+F92+F77+F62+F47+F32+F17</f>
        <v>143295.14999999997</v>
      </c>
      <c r="G380" s="158">
        <f t="shared" ref="G380" si="102">(I380-F380)/F380</f>
        <v>-0.17451707193160373</v>
      </c>
      <c r="H380" s="159"/>
      <c r="I380" s="142">
        <f>I377+I362+I347+I332+I317+I302+I287+I272+I257+I242+I227+I212+I197+I182+I167+I152+I137+I122+I107+I92+I77+I62+I47+I32+I17</f>
        <v>118287.70000000003</v>
      </c>
      <c r="J380" s="158">
        <f t="shared" ref="J380" si="103">(+I380-C380)/C380</f>
        <v>1.2553716030056956</v>
      </c>
      <c r="K380" s="159"/>
    </row>
    <row r="381" spans="1:11" ht="13.5" thickTop="1"/>
  </sheetData>
  <mergeCells count="983">
    <mergeCell ref="D330:E330"/>
    <mergeCell ref="G330:H330"/>
    <mergeCell ref="J330:K330"/>
    <mergeCell ref="D328:E328"/>
    <mergeCell ref="G328:H328"/>
    <mergeCell ref="J328:K328"/>
    <mergeCell ref="D329:E329"/>
    <mergeCell ref="G329:H329"/>
    <mergeCell ref="J329:K329"/>
    <mergeCell ref="D326:E326"/>
    <mergeCell ref="G326:H326"/>
    <mergeCell ref="J326:K326"/>
    <mergeCell ref="D327:E327"/>
    <mergeCell ref="G327:H327"/>
    <mergeCell ref="J327:K327"/>
    <mergeCell ref="D324:E324"/>
    <mergeCell ref="G324:H324"/>
    <mergeCell ref="J324:K324"/>
    <mergeCell ref="D325:E325"/>
    <mergeCell ref="G325:H325"/>
    <mergeCell ref="J325:K325"/>
    <mergeCell ref="D322:E322"/>
    <mergeCell ref="G322:H322"/>
    <mergeCell ref="J322:K322"/>
    <mergeCell ref="D323:E323"/>
    <mergeCell ref="G323:H323"/>
    <mergeCell ref="J323:K323"/>
    <mergeCell ref="D320:E320"/>
    <mergeCell ref="G320:H320"/>
    <mergeCell ref="J320:K320"/>
    <mergeCell ref="D321:E321"/>
    <mergeCell ref="G321:H321"/>
    <mergeCell ref="J321:K321"/>
    <mergeCell ref="D316:E316"/>
    <mergeCell ref="G316:H316"/>
    <mergeCell ref="J316:K316"/>
    <mergeCell ref="D317:E317"/>
    <mergeCell ref="G317:H317"/>
    <mergeCell ref="J317:K317"/>
    <mergeCell ref="D314:E314"/>
    <mergeCell ref="G314:H314"/>
    <mergeCell ref="J314:K314"/>
    <mergeCell ref="D315:E315"/>
    <mergeCell ref="G315:H315"/>
    <mergeCell ref="J315:K315"/>
    <mergeCell ref="D312:E312"/>
    <mergeCell ref="G312:H312"/>
    <mergeCell ref="J312:K312"/>
    <mergeCell ref="D313:E313"/>
    <mergeCell ref="G313:H313"/>
    <mergeCell ref="J313:K313"/>
    <mergeCell ref="D310:E310"/>
    <mergeCell ref="G310:H310"/>
    <mergeCell ref="J310:K310"/>
    <mergeCell ref="D311:E311"/>
    <mergeCell ref="G311:H311"/>
    <mergeCell ref="J311:K311"/>
    <mergeCell ref="D308:E308"/>
    <mergeCell ref="G308:H308"/>
    <mergeCell ref="J308:K308"/>
    <mergeCell ref="D309:E309"/>
    <mergeCell ref="G309:H309"/>
    <mergeCell ref="J309:K309"/>
    <mergeCell ref="D306:E306"/>
    <mergeCell ref="G306:H306"/>
    <mergeCell ref="J306:K306"/>
    <mergeCell ref="D307:E307"/>
    <mergeCell ref="G307:H307"/>
    <mergeCell ref="J307:K307"/>
    <mergeCell ref="D305:E305"/>
    <mergeCell ref="G305:H305"/>
    <mergeCell ref="J305:K305"/>
    <mergeCell ref="D302:E302"/>
    <mergeCell ref="G302:H302"/>
    <mergeCell ref="J302:K302"/>
    <mergeCell ref="D300:E300"/>
    <mergeCell ref="G300:H300"/>
    <mergeCell ref="J300:K300"/>
    <mergeCell ref="D301:E301"/>
    <mergeCell ref="G301:H301"/>
    <mergeCell ref="J301:K301"/>
    <mergeCell ref="D298:E298"/>
    <mergeCell ref="G298:H298"/>
    <mergeCell ref="J298:K298"/>
    <mergeCell ref="D299:E299"/>
    <mergeCell ref="G299:H299"/>
    <mergeCell ref="J299:K299"/>
    <mergeCell ref="D296:E296"/>
    <mergeCell ref="G296:H296"/>
    <mergeCell ref="J296:K296"/>
    <mergeCell ref="D297:E297"/>
    <mergeCell ref="G297:H297"/>
    <mergeCell ref="J297:K297"/>
    <mergeCell ref="D294:E294"/>
    <mergeCell ref="G294:H294"/>
    <mergeCell ref="J294:K294"/>
    <mergeCell ref="D295:E295"/>
    <mergeCell ref="G295:H295"/>
    <mergeCell ref="J295:K295"/>
    <mergeCell ref="D292:E292"/>
    <mergeCell ref="G292:H292"/>
    <mergeCell ref="J292:K292"/>
    <mergeCell ref="D293:E293"/>
    <mergeCell ref="G293:H293"/>
    <mergeCell ref="J293:K293"/>
    <mergeCell ref="D290:E290"/>
    <mergeCell ref="G290:H290"/>
    <mergeCell ref="J290:K290"/>
    <mergeCell ref="D291:E291"/>
    <mergeCell ref="G291:H291"/>
    <mergeCell ref="J291:K291"/>
    <mergeCell ref="D286:E286"/>
    <mergeCell ref="G286:H286"/>
    <mergeCell ref="J286:K286"/>
    <mergeCell ref="D287:E287"/>
    <mergeCell ref="G287:H287"/>
    <mergeCell ref="J287:K287"/>
    <mergeCell ref="D284:E284"/>
    <mergeCell ref="G284:H284"/>
    <mergeCell ref="J284:K284"/>
    <mergeCell ref="D285:E285"/>
    <mergeCell ref="G285:H285"/>
    <mergeCell ref="J285:K285"/>
    <mergeCell ref="D282:E282"/>
    <mergeCell ref="G282:H282"/>
    <mergeCell ref="J282:K282"/>
    <mergeCell ref="D283:E283"/>
    <mergeCell ref="G283:H283"/>
    <mergeCell ref="J283:K283"/>
    <mergeCell ref="D280:E280"/>
    <mergeCell ref="G280:H280"/>
    <mergeCell ref="J280:K280"/>
    <mergeCell ref="D281:E281"/>
    <mergeCell ref="G281:H281"/>
    <mergeCell ref="J281:K281"/>
    <mergeCell ref="D278:E278"/>
    <mergeCell ref="G278:H278"/>
    <mergeCell ref="J278:K278"/>
    <mergeCell ref="D279:E279"/>
    <mergeCell ref="G279:H279"/>
    <mergeCell ref="J279:K279"/>
    <mergeCell ref="D276:E276"/>
    <mergeCell ref="G276:H276"/>
    <mergeCell ref="J276:K276"/>
    <mergeCell ref="D277:E277"/>
    <mergeCell ref="G277:H277"/>
    <mergeCell ref="J277:K277"/>
    <mergeCell ref="D275:E275"/>
    <mergeCell ref="G275:H275"/>
    <mergeCell ref="J275:K275"/>
    <mergeCell ref="D272:E272"/>
    <mergeCell ref="G272:H272"/>
    <mergeCell ref="J272:K272"/>
    <mergeCell ref="D270:E270"/>
    <mergeCell ref="G270:H270"/>
    <mergeCell ref="J270:K270"/>
    <mergeCell ref="D271:E271"/>
    <mergeCell ref="G271:H271"/>
    <mergeCell ref="J271:K271"/>
    <mergeCell ref="D268:E268"/>
    <mergeCell ref="G268:H268"/>
    <mergeCell ref="J268:K268"/>
    <mergeCell ref="D269:E269"/>
    <mergeCell ref="G269:H269"/>
    <mergeCell ref="J269:K269"/>
    <mergeCell ref="D266:E266"/>
    <mergeCell ref="G266:H266"/>
    <mergeCell ref="J266:K266"/>
    <mergeCell ref="D267:E267"/>
    <mergeCell ref="G267:H267"/>
    <mergeCell ref="J267:K267"/>
    <mergeCell ref="D264:E264"/>
    <mergeCell ref="G264:H264"/>
    <mergeCell ref="J264:K264"/>
    <mergeCell ref="D265:E265"/>
    <mergeCell ref="G265:H265"/>
    <mergeCell ref="J265:K265"/>
    <mergeCell ref="G261:H261"/>
    <mergeCell ref="J261:K261"/>
    <mergeCell ref="D262:E262"/>
    <mergeCell ref="G262:H262"/>
    <mergeCell ref="J262:K262"/>
    <mergeCell ref="D263:E263"/>
    <mergeCell ref="G263:H263"/>
    <mergeCell ref="J263:K263"/>
    <mergeCell ref="D366:E366"/>
    <mergeCell ref="G366:H366"/>
    <mergeCell ref="J366:K366"/>
    <mergeCell ref="D260:E260"/>
    <mergeCell ref="G260:H260"/>
    <mergeCell ref="J260:K260"/>
    <mergeCell ref="D261:E261"/>
    <mergeCell ref="D365:E365"/>
    <mergeCell ref="G365:H365"/>
    <mergeCell ref="J365:K365"/>
    <mergeCell ref="D362:E362"/>
    <mergeCell ref="G362:H362"/>
    <mergeCell ref="J362:K362"/>
    <mergeCell ref="D360:E360"/>
    <mergeCell ref="G360:H360"/>
    <mergeCell ref="J360:K360"/>
    <mergeCell ref="D361:E361"/>
    <mergeCell ref="G361:H361"/>
    <mergeCell ref="J361:K361"/>
    <mergeCell ref="D358:E358"/>
    <mergeCell ref="G358:H358"/>
    <mergeCell ref="J358:K358"/>
    <mergeCell ref="D359:E359"/>
    <mergeCell ref="G359:H359"/>
    <mergeCell ref="J359:K359"/>
    <mergeCell ref="D356:E356"/>
    <mergeCell ref="G356:H356"/>
    <mergeCell ref="J356:K356"/>
    <mergeCell ref="D357:E357"/>
    <mergeCell ref="G357:H357"/>
    <mergeCell ref="J357:K357"/>
    <mergeCell ref="D354:E354"/>
    <mergeCell ref="G354:H354"/>
    <mergeCell ref="J354:K354"/>
    <mergeCell ref="D355:E355"/>
    <mergeCell ref="G355:H355"/>
    <mergeCell ref="J355:K355"/>
    <mergeCell ref="D352:E352"/>
    <mergeCell ref="G352:H352"/>
    <mergeCell ref="J352:K352"/>
    <mergeCell ref="D353:E353"/>
    <mergeCell ref="G353:H353"/>
    <mergeCell ref="J353:K353"/>
    <mergeCell ref="D350:E350"/>
    <mergeCell ref="G350:H350"/>
    <mergeCell ref="J350:K350"/>
    <mergeCell ref="D351:E351"/>
    <mergeCell ref="G351:H351"/>
    <mergeCell ref="J351:K351"/>
    <mergeCell ref="D346:E346"/>
    <mergeCell ref="G346:H346"/>
    <mergeCell ref="J346:K346"/>
    <mergeCell ref="D347:E347"/>
    <mergeCell ref="G347:H347"/>
    <mergeCell ref="J347:K347"/>
    <mergeCell ref="D344:E344"/>
    <mergeCell ref="G344:H344"/>
    <mergeCell ref="J344:K344"/>
    <mergeCell ref="D345:E345"/>
    <mergeCell ref="G345:H345"/>
    <mergeCell ref="J345:K345"/>
    <mergeCell ref="D342:E342"/>
    <mergeCell ref="G342:H342"/>
    <mergeCell ref="J342:K342"/>
    <mergeCell ref="D343:E343"/>
    <mergeCell ref="G343:H343"/>
    <mergeCell ref="J343:K343"/>
    <mergeCell ref="D340:E340"/>
    <mergeCell ref="G340:H340"/>
    <mergeCell ref="J340:K340"/>
    <mergeCell ref="D341:E341"/>
    <mergeCell ref="G341:H341"/>
    <mergeCell ref="J341:K341"/>
    <mergeCell ref="D338:E338"/>
    <mergeCell ref="G338:H338"/>
    <mergeCell ref="J338:K338"/>
    <mergeCell ref="D339:E339"/>
    <mergeCell ref="G339:H339"/>
    <mergeCell ref="J339:K339"/>
    <mergeCell ref="D336:E336"/>
    <mergeCell ref="G336:H336"/>
    <mergeCell ref="J336:K336"/>
    <mergeCell ref="D337:E337"/>
    <mergeCell ref="G337:H337"/>
    <mergeCell ref="J337:K337"/>
    <mergeCell ref="D335:E335"/>
    <mergeCell ref="G335:H335"/>
    <mergeCell ref="J335:K335"/>
    <mergeCell ref="D331:E331"/>
    <mergeCell ref="G331:H331"/>
    <mergeCell ref="J331:K331"/>
    <mergeCell ref="D332:E332"/>
    <mergeCell ref="G332:H332"/>
    <mergeCell ref="J332:K332"/>
    <mergeCell ref="D380:E380"/>
    <mergeCell ref="G380:H380"/>
    <mergeCell ref="J380:K380"/>
    <mergeCell ref="D376:E376"/>
    <mergeCell ref="G376:H376"/>
    <mergeCell ref="J376:K376"/>
    <mergeCell ref="D377:E377"/>
    <mergeCell ref="G377:H377"/>
    <mergeCell ref="J377:K377"/>
    <mergeCell ref="D374:E374"/>
    <mergeCell ref="G374:H374"/>
    <mergeCell ref="J374:K374"/>
    <mergeCell ref="D375:E375"/>
    <mergeCell ref="G375:H375"/>
    <mergeCell ref="J375:K375"/>
    <mergeCell ref="D372:E372"/>
    <mergeCell ref="G372:H372"/>
    <mergeCell ref="J372:K372"/>
    <mergeCell ref="D373:E373"/>
    <mergeCell ref="G373:H373"/>
    <mergeCell ref="J373:K373"/>
    <mergeCell ref="G369:H369"/>
    <mergeCell ref="J369:K369"/>
    <mergeCell ref="D370:E370"/>
    <mergeCell ref="G370:H370"/>
    <mergeCell ref="J370:K370"/>
    <mergeCell ref="D371:E371"/>
    <mergeCell ref="G371:H371"/>
    <mergeCell ref="J371:K371"/>
    <mergeCell ref="D367:E367"/>
    <mergeCell ref="G367:H367"/>
    <mergeCell ref="J367:K367"/>
    <mergeCell ref="D368:E368"/>
    <mergeCell ref="G368:H368"/>
    <mergeCell ref="J368:K368"/>
    <mergeCell ref="D369:E369"/>
    <mergeCell ref="D120:E120"/>
    <mergeCell ref="G120:H120"/>
    <mergeCell ref="J120:K120"/>
    <mergeCell ref="D121:E121"/>
    <mergeCell ref="G121:H121"/>
    <mergeCell ref="J121:K121"/>
    <mergeCell ref="D118:E118"/>
    <mergeCell ref="G118:H118"/>
    <mergeCell ref="J118:K118"/>
    <mergeCell ref="D119:E119"/>
    <mergeCell ref="G119:H119"/>
    <mergeCell ref="J119:K119"/>
    <mergeCell ref="D116:E116"/>
    <mergeCell ref="G116:H116"/>
    <mergeCell ref="J116:K116"/>
    <mergeCell ref="D117:E117"/>
    <mergeCell ref="G117:H117"/>
    <mergeCell ref="J117:K117"/>
    <mergeCell ref="D114:E114"/>
    <mergeCell ref="G114:H114"/>
    <mergeCell ref="J114:K114"/>
    <mergeCell ref="D115:E115"/>
    <mergeCell ref="G115:H115"/>
    <mergeCell ref="J115:K115"/>
    <mergeCell ref="D112:E112"/>
    <mergeCell ref="G112:H112"/>
    <mergeCell ref="J112:K112"/>
    <mergeCell ref="D113:E113"/>
    <mergeCell ref="G113:H113"/>
    <mergeCell ref="J113:K113"/>
    <mergeCell ref="D110:E110"/>
    <mergeCell ref="G110:H110"/>
    <mergeCell ref="J110:K110"/>
    <mergeCell ref="D111:E111"/>
    <mergeCell ref="G111:H111"/>
    <mergeCell ref="J111:K111"/>
    <mergeCell ref="D106:E106"/>
    <mergeCell ref="G106:H106"/>
    <mergeCell ref="J106:K106"/>
    <mergeCell ref="D107:E107"/>
    <mergeCell ref="G107:H107"/>
    <mergeCell ref="J107:K107"/>
    <mergeCell ref="D104:E104"/>
    <mergeCell ref="G104:H104"/>
    <mergeCell ref="J104:K104"/>
    <mergeCell ref="D105:E105"/>
    <mergeCell ref="G105:H105"/>
    <mergeCell ref="J105:K105"/>
    <mergeCell ref="D102:E102"/>
    <mergeCell ref="G102:H102"/>
    <mergeCell ref="J102:K102"/>
    <mergeCell ref="D103:E103"/>
    <mergeCell ref="G103:H103"/>
    <mergeCell ref="J103:K103"/>
    <mergeCell ref="D100:E100"/>
    <mergeCell ref="G100:H100"/>
    <mergeCell ref="J100:K100"/>
    <mergeCell ref="D101:E101"/>
    <mergeCell ref="G101:H101"/>
    <mergeCell ref="J101:K101"/>
    <mergeCell ref="D98:E98"/>
    <mergeCell ref="G98:H98"/>
    <mergeCell ref="J98:K98"/>
    <mergeCell ref="D99:E99"/>
    <mergeCell ref="G99:H99"/>
    <mergeCell ref="J99:K99"/>
    <mergeCell ref="D96:E96"/>
    <mergeCell ref="G96:H96"/>
    <mergeCell ref="J96:K96"/>
    <mergeCell ref="D97:E97"/>
    <mergeCell ref="G97:H97"/>
    <mergeCell ref="J97:K97"/>
    <mergeCell ref="D95:E95"/>
    <mergeCell ref="G95:H95"/>
    <mergeCell ref="J95:K95"/>
    <mergeCell ref="D92:E92"/>
    <mergeCell ref="G92:H92"/>
    <mergeCell ref="J92:K92"/>
    <mergeCell ref="D90:E90"/>
    <mergeCell ref="G90:H90"/>
    <mergeCell ref="J90:K90"/>
    <mergeCell ref="D91:E91"/>
    <mergeCell ref="G91:H91"/>
    <mergeCell ref="J91:K91"/>
    <mergeCell ref="D88:E88"/>
    <mergeCell ref="G88:H88"/>
    <mergeCell ref="J88:K88"/>
    <mergeCell ref="D89:E89"/>
    <mergeCell ref="G89:H89"/>
    <mergeCell ref="J89:K89"/>
    <mergeCell ref="D86:E86"/>
    <mergeCell ref="G86:H86"/>
    <mergeCell ref="J86:K86"/>
    <mergeCell ref="D87:E87"/>
    <mergeCell ref="G87:H87"/>
    <mergeCell ref="J87:K87"/>
    <mergeCell ref="D84:E84"/>
    <mergeCell ref="G84:H84"/>
    <mergeCell ref="J84:K84"/>
    <mergeCell ref="D85:E85"/>
    <mergeCell ref="G85:H85"/>
    <mergeCell ref="J85:K85"/>
    <mergeCell ref="D82:E82"/>
    <mergeCell ref="G82:H82"/>
    <mergeCell ref="J82:K82"/>
    <mergeCell ref="D83:E83"/>
    <mergeCell ref="G83:H83"/>
    <mergeCell ref="J83:K83"/>
    <mergeCell ref="D80:E80"/>
    <mergeCell ref="G80:H80"/>
    <mergeCell ref="J80:K80"/>
    <mergeCell ref="D81:E81"/>
    <mergeCell ref="G81:H81"/>
    <mergeCell ref="J81:K81"/>
    <mergeCell ref="D76:E76"/>
    <mergeCell ref="G76:H76"/>
    <mergeCell ref="J76:K76"/>
    <mergeCell ref="D77:E77"/>
    <mergeCell ref="G77:H77"/>
    <mergeCell ref="J77:K77"/>
    <mergeCell ref="D74:E74"/>
    <mergeCell ref="G74:H74"/>
    <mergeCell ref="J74:K74"/>
    <mergeCell ref="D75:E75"/>
    <mergeCell ref="G75:H75"/>
    <mergeCell ref="J75:K75"/>
    <mergeCell ref="D72:E72"/>
    <mergeCell ref="G72:H72"/>
    <mergeCell ref="J72:K72"/>
    <mergeCell ref="D73:E73"/>
    <mergeCell ref="G73:H73"/>
    <mergeCell ref="J73:K73"/>
    <mergeCell ref="D70:E70"/>
    <mergeCell ref="G70:H70"/>
    <mergeCell ref="J70:K70"/>
    <mergeCell ref="D71:E71"/>
    <mergeCell ref="G71:H71"/>
    <mergeCell ref="J71:K71"/>
    <mergeCell ref="D68:E68"/>
    <mergeCell ref="G68:H68"/>
    <mergeCell ref="J68:K68"/>
    <mergeCell ref="D69:E69"/>
    <mergeCell ref="G69:H69"/>
    <mergeCell ref="J69:K69"/>
    <mergeCell ref="D66:E66"/>
    <mergeCell ref="G66:H66"/>
    <mergeCell ref="J66:K66"/>
    <mergeCell ref="D67:E67"/>
    <mergeCell ref="G67:H67"/>
    <mergeCell ref="J67:K67"/>
    <mergeCell ref="D65:E65"/>
    <mergeCell ref="G65:H65"/>
    <mergeCell ref="J65:K65"/>
    <mergeCell ref="D62:E62"/>
    <mergeCell ref="G62:H62"/>
    <mergeCell ref="J62:K62"/>
    <mergeCell ref="D60:E60"/>
    <mergeCell ref="G60:H60"/>
    <mergeCell ref="J60:K60"/>
    <mergeCell ref="D61:E61"/>
    <mergeCell ref="G61:H61"/>
    <mergeCell ref="J61:K61"/>
    <mergeCell ref="D58:E58"/>
    <mergeCell ref="G58:H58"/>
    <mergeCell ref="J58:K58"/>
    <mergeCell ref="D59:E59"/>
    <mergeCell ref="G59:H59"/>
    <mergeCell ref="J59:K59"/>
    <mergeCell ref="D56:E56"/>
    <mergeCell ref="G56:H56"/>
    <mergeCell ref="J56:K56"/>
    <mergeCell ref="D57:E57"/>
    <mergeCell ref="G57:H57"/>
    <mergeCell ref="J57:K57"/>
    <mergeCell ref="D54:E54"/>
    <mergeCell ref="G54:H54"/>
    <mergeCell ref="J54:K54"/>
    <mergeCell ref="D55:E55"/>
    <mergeCell ref="G55:H55"/>
    <mergeCell ref="J55:K55"/>
    <mergeCell ref="G51:H51"/>
    <mergeCell ref="J51:K51"/>
    <mergeCell ref="D52:E52"/>
    <mergeCell ref="G52:H52"/>
    <mergeCell ref="J52:K52"/>
    <mergeCell ref="D53:E53"/>
    <mergeCell ref="G53:H53"/>
    <mergeCell ref="J53:K53"/>
    <mergeCell ref="D194:E194"/>
    <mergeCell ref="G194:H194"/>
    <mergeCell ref="J194:K194"/>
    <mergeCell ref="D50:E50"/>
    <mergeCell ref="G50:H50"/>
    <mergeCell ref="J50:K50"/>
    <mergeCell ref="D51:E51"/>
    <mergeCell ref="D192:E192"/>
    <mergeCell ref="G192:H192"/>
    <mergeCell ref="J192:K192"/>
    <mergeCell ref="D193:E193"/>
    <mergeCell ref="G193:H193"/>
    <mergeCell ref="J193:K193"/>
    <mergeCell ref="D190:E190"/>
    <mergeCell ref="G190:H190"/>
    <mergeCell ref="J190:K190"/>
    <mergeCell ref="D191:E191"/>
    <mergeCell ref="G191:H191"/>
    <mergeCell ref="J191:K191"/>
    <mergeCell ref="D188:E188"/>
    <mergeCell ref="G188:H188"/>
    <mergeCell ref="J188:K188"/>
    <mergeCell ref="D189:E189"/>
    <mergeCell ref="G189:H189"/>
    <mergeCell ref="J189:K189"/>
    <mergeCell ref="D186:E186"/>
    <mergeCell ref="G186:H186"/>
    <mergeCell ref="J186:K186"/>
    <mergeCell ref="D187:E187"/>
    <mergeCell ref="G187:H187"/>
    <mergeCell ref="J187:K187"/>
    <mergeCell ref="D185:E185"/>
    <mergeCell ref="G185:H185"/>
    <mergeCell ref="J185:K185"/>
    <mergeCell ref="D182:E182"/>
    <mergeCell ref="G182:H182"/>
    <mergeCell ref="J182:K182"/>
    <mergeCell ref="D180:E180"/>
    <mergeCell ref="G180:H180"/>
    <mergeCell ref="J180:K180"/>
    <mergeCell ref="D181:E181"/>
    <mergeCell ref="G181:H181"/>
    <mergeCell ref="J181:K181"/>
    <mergeCell ref="D178:E178"/>
    <mergeCell ref="G178:H178"/>
    <mergeCell ref="J178:K178"/>
    <mergeCell ref="D179:E179"/>
    <mergeCell ref="G179:H179"/>
    <mergeCell ref="J179:K179"/>
    <mergeCell ref="D176:E176"/>
    <mergeCell ref="G176:H176"/>
    <mergeCell ref="J176:K176"/>
    <mergeCell ref="D177:E177"/>
    <mergeCell ref="G177:H177"/>
    <mergeCell ref="J177:K177"/>
    <mergeCell ref="D174:E174"/>
    <mergeCell ref="G174:H174"/>
    <mergeCell ref="J174:K174"/>
    <mergeCell ref="D175:E175"/>
    <mergeCell ref="G175:H175"/>
    <mergeCell ref="J175:K175"/>
    <mergeCell ref="D172:E172"/>
    <mergeCell ref="G172:H172"/>
    <mergeCell ref="J172:K172"/>
    <mergeCell ref="D173:E173"/>
    <mergeCell ref="G173:H173"/>
    <mergeCell ref="J173:K173"/>
    <mergeCell ref="D170:E170"/>
    <mergeCell ref="G170:H170"/>
    <mergeCell ref="J170:K170"/>
    <mergeCell ref="D171:E171"/>
    <mergeCell ref="G171:H171"/>
    <mergeCell ref="J171:K171"/>
    <mergeCell ref="D166:E166"/>
    <mergeCell ref="G166:H166"/>
    <mergeCell ref="J166:K166"/>
    <mergeCell ref="D167:E167"/>
    <mergeCell ref="G167:H167"/>
    <mergeCell ref="J167:K167"/>
    <mergeCell ref="D164:E164"/>
    <mergeCell ref="G164:H164"/>
    <mergeCell ref="J164:K164"/>
    <mergeCell ref="D165:E165"/>
    <mergeCell ref="G165:H165"/>
    <mergeCell ref="J165:K165"/>
    <mergeCell ref="D162:E162"/>
    <mergeCell ref="G162:H162"/>
    <mergeCell ref="J162:K162"/>
    <mergeCell ref="D163:E163"/>
    <mergeCell ref="G163:H163"/>
    <mergeCell ref="J163:K163"/>
    <mergeCell ref="D160:E160"/>
    <mergeCell ref="G160:H160"/>
    <mergeCell ref="J160:K160"/>
    <mergeCell ref="D161:E161"/>
    <mergeCell ref="G161:H161"/>
    <mergeCell ref="J161:K161"/>
    <mergeCell ref="D158:E158"/>
    <mergeCell ref="G158:H158"/>
    <mergeCell ref="J158:K158"/>
    <mergeCell ref="D159:E159"/>
    <mergeCell ref="G159:H159"/>
    <mergeCell ref="J159:K159"/>
    <mergeCell ref="D156:E156"/>
    <mergeCell ref="G156:H156"/>
    <mergeCell ref="J156:K156"/>
    <mergeCell ref="D157:E157"/>
    <mergeCell ref="G157:H157"/>
    <mergeCell ref="J157:K157"/>
    <mergeCell ref="D155:E155"/>
    <mergeCell ref="G155:H155"/>
    <mergeCell ref="J155:K155"/>
    <mergeCell ref="D152:E152"/>
    <mergeCell ref="G152:H152"/>
    <mergeCell ref="J152:K152"/>
    <mergeCell ref="D150:E150"/>
    <mergeCell ref="G150:H150"/>
    <mergeCell ref="J150:K150"/>
    <mergeCell ref="D151:E151"/>
    <mergeCell ref="G151:H151"/>
    <mergeCell ref="J151:K151"/>
    <mergeCell ref="D148:E148"/>
    <mergeCell ref="G148:H148"/>
    <mergeCell ref="J148:K148"/>
    <mergeCell ref="D149:E149"/>
    <mergeCell ref="G149:H149"/>
    <mergeCell ref="J149:K149"/>
    <mergeCell ref="D146:E146"/>
    <mergeCell ref="G146:H146"/>
    <mergeCell ref="J146:K146"/>
    <mergeCell ref="D147:E147"/>
    <mergeCell ref="G147:H147"/>
    <mergeCell ref="J147:K147"/>
    <mergeCell ref="D144:E144"/>
    <mergeCell ref="G144:H144"/>
    <mergeCell ref="J144:K144"/>
    <mergeCell ref="D145:E145"/>
    <mergeCell ref="G145:H145"/>
    <mergeCell ref="J145:K145"/>
    <mergeCell ref="D142:E142"/>
    <mergeCell ref="G142:H142"/>
    <mergeCell ref="J142:K142"/>
    <mergeCell ref="D143:E143"/>
    <mergeCell ref="G143:H143"/>
    <mergeCell ref="J143:K143"/>
    <mergeCell ref="D140:E140"/>
    <mergeCell ref="G140:H140"/>
    <mergeCell ref="J140:K140"/>
    <mergeCell ref="D141:E141"/>
    <mergeCell ref="G141:H141"/>
    <mergeCell ref="J141:K141"/>
    <mergeCell ref="D136:E136"/>
    <mergeCell ref="G136:H136"/>
    <mergeCell ref="J136:K136"/>
    <mergeCell ref="D137:E137"/>
    <mergeCell ref="G137:H137"/>
    <mergeCell ref="J137:K137"/>
    <mergeCell ref="D134:E134"/>
    <mergeCell ref="G134:H134"/>
    <mergeCell ref="J134:K134"/>
    <mergeCell ref="D135:E135"/>
    <mergeCell ref="G135:H135"/>
    <mergeCell ref="J135:K135"/>
    <mergeCell ref="D132:E132"/>
    <mergeCell ref="G132:H132"/>
    <mergeCell ref="J132:K132"/>
    <mergeCell ref="D133:E133"/>
    <mergeCell ref="G133:H133"/>
    <mergeCell ref="J133:K133"/>
    <mergeCell ref="D131:E131"/>
    <mergeCell ref="G131:H131"/>
    <mergeCell ref="J131:K131"/>
    <mergeCell ref="D128:E128"/>
    <mergeCell ref="G128:H128"/>
    <mergeCell ref="J128:K128"/>
    <mergeCell ref="D129:E129"/>
    <mergeCell ref="G129:H129"/>
    <mergeCell ref="J129:K129"/>
    <mergeCell ref="D256:E256"/>
    <mergeCell ref="G256:H256"/>
    <mergeCell ref="J256:K256"/>
    <mergeCell ref="D257:E257"/>
    <mergeCell ref="G257:H257"/>
    <mergeCell ref="J257:K257"/>
    <mergeCell ref="D254:E254"/>
    <mergeCell ref="G254:H254"/>
    <mergeCell ref="J254:K254"/>
    <mergeCell ref="D255:E255"/>
    <mergeCell ref="G255:H255"/>
    <mergeCell ref="J255:K255"/>
    <mergeCell ref="D252:E252"/>
    <mergeCell ref="G252:H252"/>
    <mergeCell ref="J252:K252"/>
    <mergeCell ref="D253:E253"/>
    <mergeCell ref="G253:H253"/>
    <mergeCell ref="J253:K253"/>
    <mergeCell ref="D250:E250"/>
    <mergeCell ref="G250:H250"/>
    <mergeCell ref="J250:K250"/>
    <mergeCell ref="D251:E251"/>
    <mergeCell ref="G251:H251"/>
    <mergeCell ref="J251:K251"/>
    <mergeCell ref="D248:E248"/>
    <mergeCell ref="G248:H248"/>
    <mergeCell ref="J248:K248"/>
    <mergeCell ref="D249:E249"/>
    <mergeCell ref="G249:H249"/>
    <mergeCell ref="J249:K249"/>
    <mergeCell ref="D246:E246"/>
    <mergeCell ref="G246:H246"/>
    <mergeCell ref="J246:K246"/>
    <mergeCell ref="D247:E247"/>
    <mergeCell ref="G247:H247"/>
    <mergeCell ref="J247:K247"/>
    <mergeCell ref="D245:E245"/>
    <mergeCell ref="G245:H245"/>
    <mergeCell ref="J245:K245"/>
    <mergeCell ref="D242:E242"/>
    <mergeCell ref="G242:H242"/>
    <mergeCell ref="J242:K242"/>
    <mergeCell ref="D240:E240"/>
    <mergeCell ref="G240:H240"/>
    <mergeCell ref="J240:K240"/>
    <mergeCell ref="D241:E241"/>
    <mergeCell ref="G241:H241"/>
    <mergeCell ref="J241:K241"/>
    <mergeCell ref="D238:E238"/>
    <mergeCell ref="G238:H238"/>
    <mergeCell ref="J238:K238"/>
    <mergeCell ref="D239:E239"/>
    <mergeCell ref="G239:H239"/>
    <mergeCell ref="J239:K239"/>
    <mergeCell ref="D236:E236"/>
    <mergeCell ref="G236:H236"/>
    <mergeCell ref="J236:K236"/>
    <mergeCell ref="D237:E237"/>
    <mergeCell ref="G237:H237"/>
    <mergeCell ref="J237:K237"/>
    <mergeCell ref="D234:E234"/>
    <mergeCell ref="G234:H234"/>
    <mergeCell ref="J234:K234"/>
    <mergeCell ref="D235:E235"/>
    <mergeCell ref="G235:H235"/>
    <mergeCell ref="J235:K235"/>
    <mergeCell ref="D232:E232"/>
    <mergeCell ref="G232:H232"/>
    <mergeCell ref="J232:K232"/>
    <mergeCell ref="D233:E233"/>
    <mergeCell ref="G233:H233"/>
    <mergeCell ref="J233:K233"/>
    <mergeCell ref="D230:E230"/>
    <mergeCell ref="G230:H230"/>
    <mergeCell ref="J230:K230"/>
    <mergeCell ref="D231:E231"/>
    <mergeCell ref="G231:H231"/>
    <mergeCell ref="J231:K231"/>
    <mergeCell ref="D226:E226"/>
    <mergeCell ref="G226:H226"/>
    <mergeCell ref="J226:K226"/>
    <mergeCell ref="D227:E227"/>
    <mergeCell ref="G227:H227"/>
    <mergeCell ref="J227:K227"/>
    <mergeCell ref="D224:E224"/>
    <mergeCell ref="G224:H224"/>
    <mergeCell ref="J224:K224"/>
    <mergeCell ref="D225:E225"/>
    <mergeCell ref="G225:H225"/>
    <mergeCell ref="J225:K225"/>
    <mergeCell ref="D222:E222"/>
    <mergeCell ref="G222:H222"/>
    <mergeCell ref="J222:K222"/>
    <mergeCell ref="D223:E223"/>
    <mergeCell ref="G223:H223"/>
    <mergeCell ref="J223:K223"/>
    <mergeCell ref="D220:E220"/>
    <mergeCell ref="G220:H220"/>
    <mergeCell ref="J220:K220"/>
    <mergeCell ref="D221:E221"/>
    <mergeCell ref="G221:H221"/>
    <mergeCell ref="J221:K221"/>
    <mergeCell ref="D218:E218"/>
    <mergeCell ref="G218:H218"/>
    <mergeCell ref="J218:K218"/>
    <mergeCell ref="D219:E219"/>
    <mergeCell ref="G219:H219"/>
    <mergeCell ref="J219:K219"/>
    <mergeCell ref="D216:E216"/>
    <mergeCell ref="G216:H216"/>
    <mergeCell ref="J216:K216"/>
    <mergeCell ref="D217:E217"/>
    <mergeCell ref="G217:H217"/>
    <mergeCell ref="J217:K217"/>
    <mergeCell ref="D215:E215"/>
    <mergeCell ref="G215:H215"/>
    <mergeCell ref="J215:K215"/>
    <mergeCell ref="D212:E212"/>
    <mergeCell ref="G212:H212"/>
    <mergeCell ref="J212:K212"/>
    <mergeCell ref="D210:E210"/>
    <mergeCell ref="G210:H210"/>
    <mergeCell ref="J210:K210"/>
    <mergeCell ref="D211:E211"/>
    <mergeCell ref="G211:H211"/>
    <mergeCell ref="J211:K211"/>
    <mergeCell ref="D208:E208"/>
    <mergeCell ref="G208:H208"/>
    <mergeCell ref="J208:K208"/>
    <mergeCell ref="D209:E209"/>
    <mergeCell ref="G209:H209"/>
    <mergeCell ref="J209:K209"/>
    <mergeCell ref="D206:E206"/>
    <mergeCell ref="G206:H206"/>
    <mergeCell ref="J206:K206"/>
    <mergeCell ref="D207:E207"/>
    <mergeCell ref="G207:H207"/>
    <mergeCell ref="J207:K207"/>
    <mergeCell ref="D204:E204"/>
    <mergeCell ref="G204:H204"/>
    <mergeCell ref="J204:K204"/>
    <mergeCell ref="D205:E205"/>
    <mergeCell ref="G205:H205"/>
    <mergeCell ref="J205:K205"/>
    <mergeCell ref="D202:E202"/>
    <mergeCell ref="G202:H202"/>
    <mergeCell ref="J202:K202"/>
    <mergeCell ref="D203:E203"/>
    <mergeCell ref="G203:H203"/>
    <mergeCell ref="J203:K203"/>
    <mergeCell ref="D200:E200"/>
    <mergeCell ref="G200:H200"/>
    <mergeCell ref="J200:K200"/>
    <mergeCell ref="D201:E201"/>
    <mergeCell ref="G201:H201"/>
    <mergeCell ref="J201:K201"/>
    <mergeCell ref="D196:E196"/>
    <mergeCell ref="G196:H196"/>
    <mergeCell ref="J196:K196"/>
    <mergeCell ref="D197:E197"/>
    <mergeCell ref="G197:H197"/>
    <mergeCell ref="J197:K197"/>
    <mergeCell ref="D195:E195"/>
    <mergeCell ref="G195:H195"/>
    <mergeCell ref="J195:K195"/>
    <mergeCell ref="D125:E125"/>
    <mergeCell ref="G125:H125"/>
    <mergeCell ref="D46:E46"/>
    <mergeCell ref="G46:H46"/>
    <mergeCell ref="J46:K46"/>
    <mergeCell ref="D47:E47"/>
    <mergeCell ref="G47:H47"/>
    <mergeCell ref="J47:K47"/>
    <mergeCell ref="J125:K125"/>
    <mergeCell ref="D126:E126"/>
    <mergeCell ref="G126:H126"/>
    <mergeCell ref="J126:K126"/>
    <mergeCell ref="D127:E127"/>
    <mergeCell ref="G127:H127"/>
    <mergeCell ref="J127:K127"/>
    <mergeCell ref="D122:E122"/>
    <mergeCell ref="G122:H122"/>
    <mergeCell ref="J122:K122"/>
    <mergeCell ref="D130:E130"/>
    <mergeCell ref="G130:H130"/>
    <mergeCell ref="J130:K130"/>
    <mergeCell ref="D44:E44"/>
    <mergeCell ref="G44:H44"/>
    <mergeCell ref="J44:K44"/>
    <mergeCell ref="D45:E45"/>
    <mergeCell ref="G45:H45"/>
    <mergeCell ref="J45:K45"/>
    <mergeCell ref="D42:E42"/>
    <mergeCell ref="G42:H42"/>
    <mergeCell ref="J42:K42"/>
    <mergeCell ref="D43:E43"/>
    <mergeCell ref="G43:H43"/>
    <mergeCell ref="J43:K43"/>
    <mergeCell ref="D40:E40"/>
    <mergeCell ref="G40:H40"/>
    <mergeCell ref="J40:K40"/>
    <mergeCell ref="D41:E41"/>
    <mergeCell ref="G41:H41"/>
    <mergeCell ref="J41:K41"/>
    <mergeCell ref="D38:E38"/>
    <mergeCell ref="G38:H38"/>
    <mergeCell ref="J38:K38"/>
    <mergeCell ref="D39:E39"/>
    <mergeCell ref="G39:H39"/>
    <mergeCell ref="J39:K39"/>
    <mergeCell ref="D36:E36"/>
    <mergeCell ref="G36:H36"/>
    <mergeCell ref="J36:K36"/>
    <mergeCell ref="D37:E37"/>
    <mergeCell ref="G37:H37"/>
    <mergeCell ref="J37:K37"/>
    <mergeCell ref="D35:E35"/>
    <mergeCell ref="G35:H35"/>
    <mergeCell ref="J35:K35"/>
    <mergeCell ref="D32:E32"/>
    <mergeCell ref="G32:H32"/>
    <mergeCell ref="J32:K32"/>
    <mergeCell ref="D30:E30"/>
    <mergeCell ref="G30:H30"/>
    <mergeCell ref="J30:K30"/>
    <mergeCell ref="D31:E31"/>
    <mergeCell ref="G31:H31"/>
    <mergeCell ref="J31:K31"/>
    <mergeCell ref="D28:E28"/>
    <mergeCell ref="G28:H28"/>
    <mergeCell ref="J28:K28"/>
    <mergeCell ref="D29:E29"/>
    <mergeCell ref="G29:H29"/>
    <mergeCell ref="J29:K29"/>
    <mergeCell ref="D26:E26"/>
    <mergeCell ref="G26:H26"/>
    <mergeCell ref="J26:K26"/>
    <mergeCell ref="D27:E27"/>
    <mergeCell ref="G27:H27"/>
    <mergeCell ref="J27:K27"/>
    <mergeCell ref="D24:E24"/>
    <mergeCell ref="G24:H24"/>
    <mergeCell ref="J24:K24"/>
    <mergeCell ref="D25:E25"/>
    <mergeCell ref="G25:H25"/>
    <mergeCell ref="J25:K25"/>
    <mergeCell ref="D22:E22"/>
    <mergeCell ref="G22:H22"/>
    <mergeCell ref="J22:K22"/>
    <mergeCell ref="D23:E23"/>
    <mergeCell ref="G23:H23"/>
    <mergeCell ref="J23:K23"/>
    <mergeCell ref="D20:E20"/>
    <mergeCell ref="G20:H20"/>
    <mergeCell ref="J20:K20"/>
    <mergeCell ref="D21:E21"/>
    <mergeCell ref="G21:H21"/>
    <mergeCell ref="J21:K21"/>
    <mergeCell ref="D16:E16"/>
    <mergeCell ref="G16:H16"/>
    <mergeCell ref="J16:K16"/>
    <mergeCell ref="D17:E17"/>
    <mergeCell ref="G17:H17"/>
    <mergeCell ref="J17:K17"/>
    <mergeCell ref="D14:E14"/>
    <mergeCell ref="G14:H14"/>
    <mergeCell ref="J14:K14"/>
    <mergeCell ref="D15:E15"/>
    <mergeCell ref="G15:H15"/>
    <mergeCell ref="J15:K15"/>
    <mergeCell ref="D12:E12"/>
    <mergeCell ref="G12:H12"/>
    <mergeCell ref="J12:K12"/>
    <mergeCell ref="D13:E13"/>
    <mergeCell ref="G13:H13"/>
    <mergeCell ref="J13:K13"/>
    <mergeCell ref="D10:E10"/>
    <mergeCell ref="G10:H10"/>
    <mergeCell ref="J10:K10"/>
    <mergeCell ref="D11:E11"/>
    <mergeCell ref="G11:H11"/>
    <mergeCell ref="J11:K11"/>
    <mergeCell ref="D8:E8"/>
    <mergeCell ref="G8:H8"/>
    <mergeCell ref="J8:K8"/>
    <mergeCell ref="D9:E9"/>
    <mergeCell ref="G9:H9"/>
    <mergeCell ref="J9:K9"/>
    <mergeCell ref="B1:K1"/>
    <mergeCell ref="D6:E6"/>
    <mergeCell ref="G6:H6"/>
    <mergeCell ref="J6:K6"/>
    <mergeCell ref="D7:E7"/>
    <mergeCell ref="G7:H7"/>
    <mergeCell ref="J7:K7"/>
    <mergeCell ref="B2:K2"/>
    <mergeCell ref="D3:E3"/>
    <mergeCell ref="G3:H3"/>
    <mergeCell ref="J3:K3"/>
    <mergeCell ref="D5:E5"/>
    <mergeCell ref="G5:H5"/>
    <mergeCell ref="J5:K5"/>
  </mergeCells>
  <pageMargins left="0.75" right="0.75" top="0" bottom="0.4" header="0" footer="0.2"/>
  <pageSetup scale="89" fitToHeight="2" orientation="portrait" r:id="rId1"/>
  <headerFooter alignWithMargins="0">
    <oddFooter>&amp;C&amp;F&amp;R&amp;D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UW</Prefix>
    <DocumentSetType xmlns="dc463f71-b30c-4ab2-9473-d307f9d35888">Letter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160</IndustryCode>
    <CaseStatus xmlns="dc463f71-b30c-4ab2-9473-d307f9d35888">Closed</CaseStatus>
    <OpenedDate xmlns="dc463f71-b30c-4ab2-9473-d307f9d35888">2009-09-15T07:00:00+00:00</OpenedDate>
    <Date1 xmlns="dc463f71-b30c-4ab2-9473-d307f9d35888">2010-05-21T07:00:00+00:00</Date1>
    <IsDocumentOrder xmlns="dc463f71-b30c-4ab2-9473-d307f9d35888" xsi:nil="true"/>
    <IsHighlyConfidential xmlns="dc463f71-b30c-4ab2-9473-d307f9d35888">false</IsHighlyConfidential>
    <CaseCompanyNames xmlns="dc463f71-b30c-4ab2-9473-d307f9d35888">Rainier View Water Company, Inc.</CaseCompanyNames>
    <DocketNumber xmlns="dc463f71-b30c-4ab2-9473-d307f9d35888">091466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64B5F341A018724DA3BF5105168943B6" ma:contentTypeVersion="131" ma:contentTypeDescription="" ma:contentTypeScope="" ma:versionID="2651db1f25901870be90b1bd5d42079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0B16E1DD-2412-4C7C-833B-C297C849E989}"/>
</file>

<file path=customXml/itemProps2.xml><?xml version="1.0" encoding="utf-8"?>
<ds:datastoreItem xmlns:ds="http://schemas.openxmlformats.org/officeDocument/2006/customXml" ds:itemID="{EBD536FB-C3DA-4932-BBE0-74C54FCDB5D6}"/>
</file>

<file path=customXml/itemProps3.xml><?xml version="1.0" encoding="utf-8"?>
<ds:datastoreItem xmlns:ds="http://schemas.openxmlformats.org/officeDocument/2006/customXml" ds:itemID="{867E1E90-2A78-4FD7-B9BE-2EBFFC904FCF}"/>
</file>

<file path=customXml/itemProps4.xml><?xml version="1.0" encoding="utf-8"?>
<ds:datastoreItem xmlns:ds="http://schemas.openxmlformats.org/officeDocument/2006/customXml" ds:itemID="{486F6DD5-3E7C-4C9D-854E-5226894BAB4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Summary</vt:lpstr>
      <vt:lpstr>Rate Design - NonRes - 2008</vt:lpstr>
      <vt:lpstr>Monthly Crossover - Dist</vt:lpstr>
      <vt:lpstr>'Monthly Crossover - Dist'!Print_Area</vt:lpstr>
      <vt:lpstr>'Rate Design - NonRes - 2008'!Print_Area</vt:lpstr>
      <vt:lpstr>Summary!Print_Area</vt:lpstr>
    </vt:vector>
  </TitlesOfParts>
  <Company>Washington Utilities and Transportation Commission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Christopher Mickelson</dc:creator>
  <cp:lastModifiedBy>Christopher Mickelson</cp:lastModifiedBy>
  <cp:lastPrinted>2010-05-17T15:32:47Z</cp:lastPrinted>
  <dcterms:created xsi:type="dcterms:W3CDTF">2010-05-14T00:14:24Z</dcterms:created>
  <dcterms:modified xsi:type="dcterms:W3CDTF">2010-05-18T15:53:51Z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0x0101006E56B4D1795A2E4DB2F0B01679ED314A0064B5F341A018724DA3BF5105168943B6</vt:lpwstr>
  </property>
  <property fmtid="{D5CDD505-2E9C-101B-9397-08002B2CF9AE}" pid="3" name="_docset_NoMedatataSyncRequired">
    <vt:lpwstr>False</vt:lpwstr>
  </property>
</Properties>
</file>