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150"/>
  </bookViews>
  <sheets>
    <sheet name="Rate Impact" sheetId="87" r:id="rId1"/>
    <sheet name="Elec GasData" sheetId="41" r:id="rId2"/>
    <sheet name="Scen 1 Total Costs" sheetId="16" r:id="rId3"/>
    <sheet name="Scen 2 Total Costs" sheetId="84" r:id="rId4"/>
    <sheet name="Scen 3 Total Costs" sheetId="83" r:id="rId5"/>
    <sheet name="Scen 4 Total Costs" sheetId="82" r:id="rId6"/>
    <sheet name="%  Rate increase" sheetId="1" r:id="rId7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www1" hidden="1">{#N/A,#N/A,FALSE,"schA"}</definedName>
    <definedName name="AAAAAAAAAAAAAA" hidden="1">{#N/A,#N/A,FALSE,"Coversheet";#N/A,#N/A,FALSE,"QA"}</definedName>
    <definedName name="adASD" localSheetId="3" hidden="1">#REF!</definedName>
    <definedName name="adASD" localSheetId="4" hidden="1">#REF!</definedName>
    <definedName name="adASD" localSheetId="5" hidden="1">#REF!</definedName>
    <definedName name="adASD" hidden="1">#REF!</definedName>
    <definedName name="ads" hidden="1">{#N/A,#N/A,FALSE,"schA"}</definedName>
    <definedName name="b" hidden="1">{#N/A,#N/A,FALSE,"Coversheet";#N/A,#N/A,FALSE,"QA"}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fasdfasdf" localSheetId="1" hidden="1">#REF!</definedName>
    <definedName name="fasdfasdf" localSheetId="3" hidden="1">#REF!</definedName>
    <definedName name="fasdfasdf" localSheetId="4" hidden="1">#REF!</definedName>
    <definedName name="fasdfasdf" localSheetId="5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qqq" hidden="1">{#N/A,#N/A,FALSE,"schA"}</definedName>
    <definedName name="RENAME" localSheetId="1" hidden="1">#REF!</definedName>
    <definedName name="RENAME" localSheetId="3" hidden="1">#REF!</definedName>
    <definedName name="RENAME" localSheetId="4" hidden="1">#REF!</definedName>
    <definedName name="RENAME" localSheetId="5" hidden="1">#REF!</definedName>
    <definedName name="RENAME" hidden="1">#REF!</definedName>
    <definedName name="RENAME2" localSheetId="1" hidden="1">#REF!</definedName>
    <definedName name="RENAME2" localSheetId="3" hidden="1">#REF!</definedName>
    <definedName name="RENAME2" localSheetId="4" hidden="1">#REF!</definedName>
    <definedName name="RENAME2" localSheetId="5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2" l="1"/>
  <c r="E30" i="82"/>
  <c r="F30" i="82"/>
  <c r="G30" i="84"/>
  <c r="G30" i="83" s="1"/>
  <c r="J30" i="82"/>
  <c r="L30" i="82"/>
  <c r="O30" i="82"/>
  <c r="R30" i="82"/>
  <c r="S30" i="84"/>
  <c r="S30" i="83" s="1"/>
  <c r="T30" i="82"/>
  <c r="U30" i="82"/>
  <c r="V30" i="82"/>
  <c r="W30" i="82"/>
  <c r="B30" i="82"/>
  <c r="C30" i="82"/>
  <c r="H30" i="82"/>
  <c r="I30" i="82"/>
  <c r="K30" i="82"/>
  <c r="M30" i="82"/>
  <c r="N30" i="82"/>
  <c r="P30" i="82"/>
  <c r="Q30" i="82"/>
  <c r="S30" i="82"/>
  <c r="C30" i="83"/>
  <c r="Q30" i="83"/>
  <c r="C30" i="84"/>
  <c r="D30" i="84"/>
  <c r="D30" i="83" s="1"/>
  <c r="E30" i="84"/>
  <c r="E30" i="83" s="1"/>
  <c r="F30" i="84"/>
  <c r="F30" i="83" s="1"/>
  <c r="H30" i="84"/>
  <c r="H30" i="83" s="1"/>
  <c r="I30" i="84"/>
  <c r="I30" i="83" s="1"/>
  <c r="K30" i="84"/>
  <c r="K30" i="83" s="1"/>
  <c r="L30" i="84"/>
  <c r="L30" i="83" s="1"/>
  <c r="M30" i="84"/>
  <c r="M30" i="83" s="1"/>
  <c r="N30" i="84"/>
  <c r="N30" i="83" s="1"/>
  <c r="O30" i="84"/>
  <c r="O30" i="83" s="1"/>
  <c r="P30" i="84"/>
  <c r="P30" i="83" s="1"/>
  <c r="Q30" i="84"/>
  <c r="V30" i="84" l="1"/>
  <c r="V30" i="83" s="1"/>
  <c r="U30" i="84"/>
  <c r="U30" i="83" s="1"/>
  <c r="T30" i="84"/>
  <c r="T30" i="83" s="1"/>
  <c r="W30" i="84"/>
  <c r="W30" i="83" s="1"/>
  <c r="G30" i="82"/>
  <c r="R30" i="84"/>
  <c r="R30" i="83" s="1"/>
  <c r="J30" i="84"/>
  <c r="J30" i="83" s="1"/>
  <c r="B30" i="84"/>
  <c r="B30" i="83" s="1"/>
  <c r="C11" i="83" l="1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C11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W11" i="82"/>
  <c r="C11" i="84"/>
  <c r="D11" i="84"/>
  <c r="E11" i="84"/>
  <c r="F11" i="84"/>
  <c r="G11" i="84"/>
  <c r="H11" i="84"/>
  <c r="I11" i="84"/>
  <c r="J11" i="84"/>
  <c r="K11" i="84"/>
  <c r="L11" i="84"/>
  <c r="M11" i="84"/>
  <c r="N11" i="84"/>
  <c r="O11" i="84"/>
  <c r="P11" i="84"/>
  <c r="Q11" i="84"/>
  <c r="R11" i="84"/>
  <c r="S11" i="84"/>
  <c r="T11" i="84"/>
  <c r="U11" i="84"/>
  <c r="V11" i="84"/>
  <c r="W11" i="84"/>
  <c r="B11" i="83"/>
  <c r="B11" i="82"/>
  <c r="B11" i="84"/>
  <c r="W42" i="84"/>
  <c r="J6" i="41" s="1"/>
  <c r="V42" i="84"/>
  <c r="R42" i="84"/>
  <c r="O42" i="84"/>
  <c r="N42" i="84"/>
  <c r="J42" i="84"/>
  <c r="G42" i="84"/>
  <c r="F42" i="84"/>
  <c r="B42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U42" i="84"/>
  <c r="T42" i="84"/>
  <c r="S42" i="84"/>
  <c r="Q42" i="84"/>
  <c r="P42" i="84"/>
  <c r="M42" i="84"/>
  <c r="L42" i="84"/>
  <c r="K42" i="84"/>
  <c r="I42" i="84"/>
  <c r="H42" i="84"/>
  <c r="E6" i="41" s="1"/>
  <c r="E42" i="84"/>
  <c r="D42" i="84"/>
  <c r="C42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B21" i="84"/>
  <c r="U42" i="83"/>
  <c r="T42" i="83"/>
  <c r="P42" i="83"/>
  <c r="M42" i="83"/>
  <c r="L42" i="83"/>
  <c r="H42" i="83"/>
  <c r="F6" i="41" s="1"/>
  <c r="E42" i="83"/>
  <c r="D42" i="83"/>
  <c r="W34" i="83"/>
  <c r="V34" i="83"/>
  <c r="U34" i="83"/>
  <c r="T34" i="83"/>
  <c r="S34" i="83"/>
  <c r="R34" i="83"/>
  <c r="Q34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D34" i="83"/>
  <c r="C34" i="83"/>
  <c r="B34" i="83"/>
  <c r="W33" i="83"/>
  <c r="V33" i="83"/>
  <c r="U33" i="83"/>
  <c r="T33" i="83"/>
  <c r="S33" i="83"/>
  <c r="R33" i="83"/>
  <c r="Q33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D33" i="83"/>
  <c r="C33" i="83"/>
  <c r="B33" i="83"/>
  <c r="W42" i="83"/>
  <c r="K6" i="41" s="1"/>
  <c r="V42" i="83"/>
  <c r="S42" i="83"/>
  <c r="R42" i="83"/>
  <c r="Q42" i="83"/>
  <c r="O42" i="83"/>
  <c r="N42" i="83"/>
  <c r="K42" i="83"/>
  <c r="J42" i="83"/>
  <c r="I42" i="83"/>
  <c r="G42" i="83"/>
  <c r="F42" i="83"/>
  <c r="C42" i="83"/>
  <c r="B42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1" i="83"/>
  <c r="C21" i="83"/>
  <c r="B21" i="83"/>
  <c r="V42" i="82"/>
  <c r="S42" i="82"/>
  <c r="R42" i="82"/>
  <c r="N42" i="82"/>
  <c r="K42" i="82"/>
  <c r="J42" i="82"/>
  <c r="F42" i="82"/>
  <c r="C42" i="82"/>
  <c r="B42" i="82"/>
  <c r="W34" i="82"/>
  <c r="V34" i="82"/>
  <c r="U34" i="82"/>
  <c r="T34" i="82"/>
  <c r="S34" i="82"/>
  <c r="R34" i="82"/>
  <c r="Q34" i="82"/>
  <c r="P34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C34" i="82"/>
  <c r="B34" i="82"/>
  <c r="W33" i="82"/>
  <c r="V33" i="82"/>
  <c r="U33" i="82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W42" i="82"/>
  <c r="L6" i="41" s="1"/>
  <c r="U42" i="82"/>
  <c r="T42" i="82"/>
  <c r="Q42" i="82"/>
  <c r="P42" i="82"/>
  <c r="O42" i="82"/>
  <c r="M42" i="82"/>
  <c r="L42" i="82"/>
  <c r="I42" i="82"/>
  <c r="H42" i="82"/>
  <c r="G6" i="41" s="1"/>
  <c r="G42" i="82"/>
  <c r="E42" i="82"/>
  <c r="D42" i="82"/>
  <c r="W21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I21" i="82"/>
  <c r="H21" i="82"/>
  <c r="G21" i="82"/>
  <c r="F21" i="82"/>
  <c r="E21" i="82"/>
  <c r="D21" i="82"/>
  <c r="C21" i="82"/>
  <c r="B21" i="82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B33" i="16"/>
  <c r="W18" i="83" l="1"/>
  <c r="W22" i="83" s="1"/>
  <c r="W24" i="83" s="1"/>
  <c r="V18" i="83"/>
  <c r="V22" i="83" s="1"/>
  <c r="V24" i="83" s="1"/>
  <c r="U18" i="83"/>
  <c r="U22" i="83" s="1"/>
  <c r="U24" i="83" s="1"/>
  <c r="T18" i="83"/>
  <c r="T22" i="83" s="1"/>
  <c r="T24" i="83" s="1"/>
  <c r="S18" i="83"/>
  <c r="S22" i="83" s="1"/>
  <c r="S24" i="83" s="1"/>
  <c r="R18" i="83"/>
  <c r="R22" i="83" s="1"/>
  <c r="R24" i="83" s="1"/>
  <c r="Q18" i="83"/>
  <c r="Q22" i="83" s="1"/>
  <c r="Q24" i="83" s="1"/>
  <c r="P18" i="83"/>
  <c r="P22" i="83" s="1"/>
  <c r="P24" i="83" s="1"/>
  <c r="O18" i="83"/>
  <c r="O22" i="83" s="1"/>
  <c r="O24" i="83" s="1"/>
  <c r="N18" i="83"/>
  <c r="N22" i="83" s="1"/>
  <c r="N24" i="83" s="1"/>
  <c r="M18" i="83"/>
  <c r="M22" i="83" s="1"/>
  <c r="M24" i="83" s="1"/>
  <c r="L18" i="83"/>
  <c r="L22" i="83" s="1"/>
  <c r="L24" i="83" s="1"/>
  <c r="K18" i="83"/>
  <c r="K22" i="83" s="1"/>
  <c r="K24" i="83" s="1"/>
  <c r="J18" i="83"/>
  <c r="J22" i="83" s="1"/>
  <c r="J24" i="83" s="1"/>
  <c r="I18" i="83"/>
  <c r="I22" i="83" s="1"/>
  <c r="I24" i="83" s="1"/>
  <c r="H18" i="83"/>
  <c r="H22" i="83" s="1"/>
  <c r="H24" i="83" s="1"/>
  <c r="G18" i="83"/>
  <c r="G22" i="83" s="1"/>
  <c r="G24" i="83" s="1"/>
  <c r="F18" i="83"/>
  <c r="F22" i="83" s="1"/>
  <c r="F24" i="83" s="1"/>
  <c r="E18" i="83"/>
  <c r="E22" i="83" s="1"/>
  <c r="E24" i="83" s="1"/>
  <c r="D18" i="83"/>
  <c r="D22" i="83" s="1"/>
  <c r="D24" i="83" s="1"/>
  <c r="C18" i="83"/>
  <c r="C22" i="83" s="1"/>
  <c r="C24" i="83" s="1"/>
  <c r="B18" i="83"/>
  <c r="B22" i="83" s="1"/>
  <c r="B24" i="83" s="1"/>
  <c r="I35" i="83" l="1"/>
  <c r="I36" i="83" s="1"/>
  <c r="I39" i="83" s="1"/>
  <c r="I41" i="83"/>
  <c r="I43" i="83" s="1"/>
  <c r="Q35" i="83"/>
  <c r="Q36" i="83" s="1"/>
  <c r="Q39" i="83" s="1"/>
  <c r="Q41" i="83"/>
  <c r="Q43" i="83" s="1"/>
  <c r="B41" i="83"/>
  <c r="B43" i="83" s="1"/>
  <c r="B35" i="83"/>
  <c r="B36" i="83" s="1"/>
  <c r="B39" i="83" s="1"/>
  <c r="J35" i="83"/>
  <c r="J36" i="83" s="1"/>
  <c r="J39" i="83" s="1"/>
  <c r="J41" i="83"/>
  <c r="J43" i="83" s="1"/>
  <c r="R35" i="83"/>
  <c r="R36" i="83" s="1"/>
  <c r="R39" i="83" s="1"/>
  <c r="R41" i="83"/>
  <c r="R43" i="83" s="1"/>
  <c r="C35" i="83"/>
  <c r="C36" i="83" s="1"/>
  <c r="C39" i="83" s="1"/>
  <c r="C41" i="83"/>
  <c r="C43" i="83" s="1"/>
  <c r="K35" i="83"/>
  <c r="K36" i="83" s="1"/>
  <c r="K39" i="83" s="1"/>
  <c r="K41" i="83"/>
  <c r="K43" i="83" s="1"/>
  <c r="S35" i="83"/>
  <c r="S36" i="83" s="1"/>
  <c r="S39" i="83" s="1"/>
  <c r="S41" i="83"/>
  <c r="S43" i="83" s="1"/>
  <c r="D35" i="83"/>
  <c r="D36" i="83" s="1"/>
  <c r="D39" i="83" s="1"/>
  <c r="D41" i="83"/>
  <c r="D43" i="83" s="1"/>
  <c r="L35" i="83"/>
  <c r="L36" i="83" s="1"/>
  <c r="L39" i="83" s="1"/>
  <c r="L41" i="83"/>
  <c r="L43" i="83" s="1"/>
  <c r="T35" i="83"/>
  <c r="T36" i="83" s="1"/>
  <c r="T39" i="83" s="1"/>
  <c r="T41" i="83"/>
  <c r="T43" i="83" s="1"/>
  <c r="P35" i="83"/>
  <c r="P36" i="83" s="1"/>
  <c r="P39" i="83" s="1"/>
  <c r="P41" i="83"/>
  <c r="P43" i="83" s="1"/>
  <c r="E35" i="83"/>
  <c r="E36" i="83" s="1"/>
  <c r="E39" i="83" s="1"/>
  <c r="E41" i="83"/>
  <c r="E43" i="83" s="1"/>
  <c r="M41" i="83"/>
  <c r="M43" i="83" s="1"/>
  <c r="M35" i="83"/>
  <c r="M36" i="83" s="1"/>
  <c r="M39" i="83" s="1"/>
  <c r="U35" i="83"/>
  <c r="U36" i="83" s="1"/>
  <c r="U39" i="83" s="1"/>
  <c r="U41" i="83"/>
  <c r="U43" i="83" s="1"/>
  <c r="H41" i="83"/>
  <c r="H35" i="83"/>
  <c r="H36" i="83" s="1"/>
  <c r="H39" i="83" s="1"/>
  <c r="F41" i="83"/>
  <c r="F43" i="83" s="1"/>
  <c r="F35" i="83"/>
  <c r="F36" i="83" s="1"/>
  <c r="F39" i="83" s="1"/>
  <c r="N35" i="83"/>
  <c r="N36" i="83" s="1"/>
  <c r="N39" i="83" s="1"/>
  <c r="N41" i="83"/>
  <c r="N43" i="83" s="1"/>
  <c r="V41" i="83"/>
  <c r="V43" i="83" s="1"/>
  <c r="V35" i="83"/>
  <c r="V36" i="83" s="1"/>
  <c r="V39" i="83" s="1"/>
  <c r="G35" i="83"/>
  <c r="G36" i="83" s="1"/>
  <c r="G39" i="83" s="1"/>
  <c r="G41" i="83"/>
  <c r="G43" i="83" s="1"/>
  <c r="O35" i="83"/>
  <c r="O36" i="83" s="1"/>
  <c r="O39" i="83" s="1"/>
  <c r="O41" i="83"/>
  <c r="O43" i="83" s="1"/>
  <c r="W35" i="83"/>
  <c r="W36" i="83" s="1"/>
  <c r="W39" i="83" s="1"/>
  <c r="W41" i="83"/>
  <c r="P49" i="83" l="1"/>
  <c r="P45" i="83"/>
  <c r="F5" i="41"/>
  <c r="H43" i="83"/>
  <c r="U49" i="83"/>
  <c r="U45" i="83"/>
  <c r="T49" i="83"/>
  <c r="T45" i="83"/>
  <c r="K49" i="83"/>
  <c r="K45" i="83"/>
  <c r="J49" i="83"/>
  <c r="J45" i="83"/>
  <c r="K5" i="41"/>
  <c r="W43" i="83"/>
  <c r="N49" i="83"/>
  <c r="N45" i="83"/>
  <c r="L45" i="83"/>
  <c r="L49" i="83"/>
  <c r="C49" i="83"/>
  <c r="C45" i="83"/>
  <c r="Q45" i="83"/>
  <c r="Q49" i="83"/>
  <c r="G49" i="83"/>
  <c r="G45" i="83"/>
  <c r="M45" i="83"/>
  <c r="M49" i="83"/>
  <c r="V45" i="83"/>
  <c r="V49" i="83"/>
  <c r="O49" i="83"/>
  <c r="O45" i="83"/>
  <c r="E45" i="83"/>
  <c r="E49" i="83"/>
  <c r="D45" i="83"/>
  <c r="D49" i="83"/>
  <c r="R45" i="83"/>
  <c r="R49" i="83"/>
  <c r="I45" i="83"/>
  <c r="I49" i="83"/>
  <c r="S45" i="83"/>
  <c r="S49" i="83"/>
  <c r="B49" i="83"/>
  <c r="B45" i="83"/>
  <c r="F45" i="83"/>
  <c r="F49" i="83"/>
  <c r="W18" i="82"/>
  <c r="W22" i="82" s="1"/>
  <c r="W24" i="82" s="1"/>
  <c r="V18" i="82"/>
  <c r="V22" i="82" s="1"/>
  <c r="V24" i="82" s="1"/>
  <c r="U18" i="82"/>
  <c r="U22" i="82" s="1"/>
  <c r="U24" i="82" s="1"/>
  <c r="T18" i="82"/>
  <c r="T22" i="82" s="1"/>
  <c r="T24" i="82" s="1"/>
  <c r="S18" i="82"/>
  <c r="S22" i="82" s="1"/>
  <c r="S24" i="82" s="1"/>
  <c r="R18" i="82"/>
  <c r="R22" i="82" s="1"/>
  <c r="R24" i="82" s="1"/>
  <c r="Q18" i="82"/>
  <c r="Q22" i="82" s="1"/>
  <c r="Q24" i="82" s="1"/>
  <c r="P18" i="82"/>
  <c r="P22" i="82" s="1"/>
  <c r="P24" i="82" s="1"/>
  <c r="O18" i="82"/>
  <c r="O22" i="82" s="1"/>
  <c r="O24" i="82" s="1"/>
  <c r="N18" i="82"/>
  <c r="N22" i="82" s="1"/>
  <c r="N24" i="82" s="1"/>
  <c r="M18" i="82"/>
  <c r="M22" i="82" s="1"/>
  <c r="M24" i="82" s="1"/>
  <c r="L18" i="82"/>
  <c r="L22" i="82" s="1"/>
  <c r="L24" i="82" s="1"/>
  <c r="K18" i="82"/>
  <c r="K22" i="82" s="1"/>
  <c r="K24" i="82" s="1"/>
  <c r="J18" i="82"/>
  <c r="J22" i="82" s="1"/>
  <c r="J24" i="82" s="1"/>
  <c r="I18" i="82"/>
  <c r="I22" i="82" s="1"/>
  <c r="I24" i="82" s="1"/>
  <c r="H18" i="82"/>
  <c r="H22" i="82" s="1"/>
  <c r="H24" i="82" s="1"/>
  <c r="G18" i="82"/>
  <c r="G22" i="82" s="1"/>
  <c r="G24" i="82" s="1"/>
  <c r="F18" i="82"/>
  <c r="F22" i="82" s="1"/>
  <c r="F24" i="82" s="1"/>
  <c r="E18" i="82"/>
  <c r="E22" i="82" s="1"/>
  <c r="E24" i="82" s="1"/>
  <c r="D18" i="82"/>
  <c r="D22" i="82" s="1"/>
  <c r="D24" i="82" s="1"/>
  <c r="C18" i="82"/>
  <c r="C22" i="82" s="1"/>
  <c r="C24" i="82" s="1"/>
  <c r="B18" i="82"/>
  <c r="B22" i="82" s="1"/>
  <c r="B24" i="82" s="1"/>
  <c r="K35" i="82" l="1"/>
  <c r="K36" i="82" s="1"/>
  <c r="K39" i="82" s="1"/>
  <c r="K41" i="82"/>
  <c r="K43" i="82" s="1"/>
  <c r="S35" i="82"/>
  <c r="S36" i="82" s="1"/>
  <c r="S39" i="82" s="1"/>
  <c r="S41" i="82"/>
  <c r="S43" i="82" s="1"/>
  <c r="D35" i="82"/>
  <c r="D36" i="82" s="1"/>
  <c r="D39" i="82" s="1"/>
  <c r="D41" i="82"/>
  <c r="D43" i="82" s="1"/>
  <c r="L41" i="82"/>
  <c r="L43" i="82" s="1"/>
  <c r="L35" i="82"/>
  <c r="L36" i="82" s="1"/>
  <c r="L39" i="82" s="1"/>
  <c r="T41" i="82"/>
  <c r="T43" i="82" s="1"/>
  <c r="T35" i="82"/>
  <c r="T36" i="82" s="1"/>
  <c r="T39" i="82" s="1"/>
  <c r="K7" i="41"/>
  <c r="W45" i="83"/>
  <c r="W49" i="83"/>
  <c r="B41" i="82"/>
  <c r="B43" i="82" s="1"/>
  <c r="B35" i="82"/>
  <c r="B36" i="82" s="1"/>
  <c r="B39" i="82" s="1"/>
  <c r="C35" i="82"/>
  <c r="C36" i="82" s="1"/>
  <c r="C39" i="82" s="1"/>
  <c r="C41" i="82"/>
  <c r="C43" i="82" s="1"/>
  <c r="U41" i="82"/>
  <c r="U43" i="82" s="1"/>
  <c r="U35" i="82"/>
  <c r="U36" i="82" s="1"/>
  <c r="U39" i="82" s="1"/>
  <c r="R35" i="82"/>
  <c r="R36" i="82" s="1"/>
  <c r="R39" i="82" s="1"/>
  <c r="R41" i="82"/>
  <c r="R43" i="82" s="1"/>
  <c r="F35" i="82"/>
  <c r="F36" i="82" s="1"/>
  <c r="F39" i="82" s="1"/>
  <c r="F41" i="82"/>
  <c r="F43" i="82" s="1"/>
  <c r="N41" i="82"/>
  <c r="N43" i="82" s="1"/>
  <c r="N35" i="82"/>
  <c r="N36" i="82" s="1"/>
  <c r="N39" i="82" s="1"/>
  <c r="V35" i="82"/>
  <c r="V36" i="82" s="1"/>
  <c r="V39" i="82" s="1"/>
  <c r="V41" i="82"/>
  <c r="V43" i="82" s="1"/>
  <c r="F7" i="41"/>
  <c r="H45" i="83"/>
  <c r="H49" i="83"/>
  <c r="E35" i="82"/>
  <c r="E36" i="82" s="1"/>
  <c r="E39" i="82" s="1"/>
  <c r="E41" i="82"/>
  <c r="E43" i="82" s="1"/>
  <c r="W35" i="82"/>
  <c r="W36" i="82" s="1"/>
  <c r="W39" i="82" s="1"/>
  <c r="W41" i="82"/>
  <c r="J41" i="82"/>
  <c r="J43" i="82" s="1"/>
  <c r="J35" i="82"/>
  <c r="J36" i="82" s="1"/>
  <c r="J39" i="82" s="1"/>
  <c r="G35" i="82"/>
  <c r="G36" i="82" s="1"/>
  <c r="G39" i="82" s="1"/>
  <c r="G41" i="82"/>
  <c r="G43" i="82" s="1"/>
  <c r="H41" i="82"/>
  <c r="H35" i="82"/>
  <c r="H36" i="82" s="1"/>
  <c r="H39" i="82" s="1"/>
  <c r="P41" i="82"/>
  <c r="P43" i="82" s="1"/>
  <c r="P35" i="82"/>
  <c r="P36" i="82" s="1"/>
  <c r="P39" i="82" s="1"/>
  <c r="M35" i="82"/>
  <c r="M36" i="82" s="1"/>
  <c r="M39" i="82" s="1"/>
  <c r="M41" i="82"/>
  <c r="M43" i="82" s="1"/>
  <c r="O35" i="82"/>
  <c r="O36" i="82" s="1"/>
  <c r="O39" i="82" s="1"/>
  <c r="O41" i="82"/>
  <c r="O43" i="82" s="1"/>
  <c r="I41" i="82"/>
  <c r="I43" i="82" s="1"/>
  <c r="I35" i="82"/>
  <c r="I36" i="82" s="1"/>
  <c r="I39" i="82" s="1"/>
  <c r="Q41" i="82"/>
  <c r="Q43" i="82" s="1"/>
  <c r="Q35" i="82"/>
  <c r="Q36" i="82" s="1"/>
  <c r="Q39" i="82" s="1"/>
  <c r="X49" i="83" l="1"/>
  <c r="I45" i="82"/>
  <c r="I49" i="82"/>
  <c r="G45" i="82"/>
  <c r="G49" i="82"/>
  <c r="R45" i="82"/>
  <c r="R49" i="82"/>
  <c r="D49" i="82"/>
  <c r="D45" i="82"/>
  <c r="B45" i="82"/>
  <c r="B49" i="82"/>
  <c r="M45" i="82"/>
  <c r="M49" i="82"/>
  <c r="L49" i="82"/>
  <c r="L45" i="82"/>
  <c r="J45" i="82"/>
  <c r="J49" i="82"/>
  <c r="V49" i="82"/>
  <c r="V45" i="82"/>
  <c r="S45" i="82"/>
  <c r="S49" i="82"/>
  <c r="O45" i="82"/>
  <c r="O49" i="82"/>
  <c r="L5" i="41"/>
  <c r="W43" i="82"/>
  <c r="U45" i="82"/>
  <c r="U49" i="82"/>
  <c r="F49" i="82"/>
  <c r="F45" i="82"/>
  <c r="Q45" i="82"/>
  <c r="Q49" i="82"/>
  <c r="P45" i="82"/>
  <c r="P49" i="82"/>
  <c r="C45" i="82"/>
  <c r="C49" i="82"/>
  <c r="K45" i="82"/>
  <c r="K49" i="82"/>
  <c r="H43" i="82"/>
  <c r="G5" i="41"/>
  <c r="E45" i="82"/>
  <c r="E49" i="82"/>
  <c r="N45" i="82"/>
  <c r="N49" i="82"/>
  <c r="T45" i="82"/>
  <c r="T49" i="82"/>
  <c r="G7" i="41" l="1"/>
  <c r="H49" i="82"/>
  <c r="X49" i="82" s="1"/>
  <c r="H45" i="82"/>
  <c r="L7" i="41"/>
  <c r="W49" i="82"/>
  <c r="W45" i="82"/>
  <c r="B42" i="16" l="1"/>
  <c r="B6" i="41" s="1"/>
  <c r="H42" i="16"/>
  <c r="D6" i="41" s="1"/>
  <c r="P33" i="16" l="1"/>
  <c r="H33" i="16"/>
  <c r="Q33" i="16"/>
  <c r="I33" i="16"/>
  <c r="R33" i="16"/>
  <c r="J33" i="16"/>
  <c r="S33" i="16"/>
  <c r="K33" i="16"/>
  <c r="C33" i="16"/>
  <c r="W33" i="16"/>
  <c r="O33" i="16"/>
  <c r="G33" i="16"/>
  <c r="V33" i="16"/>
  <c r="N33" i="16"/>
  <c r="F33" i="16"/>
  <c r="U33" i="16"/>
  <c r="M33" i="16"/>
  <c r="E33" i="16"/>
  <c r="T33" i="16"/>
  <c r="L33" i="16"/>
  <c r="D33" i="16"/>
  <c r="P34" i="16"/>
  <c r="H34" i="16"/>
  <c r="W34" i="16"/>
  <c r="O34" i="16"/>
  <c r="Q34" i="16"/>
  <c r="G34" i="16"/>
  <c r="N34" i="16"/>
  <c r="R34" i="16"/>
  <c r="J34" i="16"/>
  <c r="U34" i="16"/>
  <c r="M34" i="16"/>
  <c r="E34" i="16"/>
  <c r="T34" i="16"/>
  <c r="L34" i="16"/>
  <c r="D34" i="16"/>
  <c r="F34" i="16"/>
  <c r="B34" i="16"/>
  <c r="K34" i="16"/>
  <c r="C34" i="16"/>
  <c r="V34" i="16"/>
  <c r="S34" i="16"/>
  <c r="I34" i="16"/>
  <c r="L42" i="16" l="1"/>
  <c r="F42" i="16" l="1"/>
  <c r="R42" i="16"/>
  <c r="J42" i="16"/>
  <c r="W42" i="16"/>
  <c r="I6" i="41" s="1"/>
  <c r="M42" i="16"/>
  <c r="D42" i="16"/>
  <c r="C42" i="16"/>
  <c r="Q42" i="16"/>
  <c r="I42" i="16"/>
  <c r="V42" i="16"/>
  <c r="N42" i="16"/>
  <c r="E42" i="16"/>
  <c r="K42" i="16"/>
  <c r="P42" i="16"/>
  <c r="U42" i="16"/>
  <c r="S42" i="16"/>
  <c r="O42" i="16"/>
  <c r="G42" i="16"/>
  <c r="T42" i="16"/>
  <c r="B18" i="84" l="1"/>
  <c r="B22" i="84" s="1"/>
  <c r="B24" i="84" s="1"/>
  <c r="B35" i="84" l="1"/>
  <c r="B36" i="84" s="1"/>
  <c r="B39" i="84" s="1"/>
  <c r="B41" i="84"/>
  <c r="B43" i="84" s="1"/>
  <c r="G18" i="84"/>
  <c r="G22" i="84" s="1"/>
  <c r="G24" i="84" s="1"/>
  <c r="D18" i="84"/>
  <c r="D22" i="84" s="1"/>
  <c r="D24" i="84" s="1"/>
  <c r="J18" i="84"/>
  <c r="J22" i="84" s="1"/>
  <c r="J24" i="84" s="1"/>
  <c r="V18" i="84"/>
  <c r="V22" i="84" s="1"/>
  <c r="V24" i="84" s="1"/>
  <c r="S18" i="84"/>
  <c r="S22" i="84" s="1"/>
  <c r="S24" i="84" s="1"/>
  <c r="T18" i="84"/>
  <c r="T22" i="84" s="1"/>
  <c r="T24" i="84" s="1"/>
  <c r="K18" i="84"/>
  <c r="K22" i="84" s="1"/>
  <c r="K24" i="84" s="1"/>
  <c r="I18" i="84"/>
  <c r="I22" i="84" s="1"/>
  <c r="I24" i="84" s="1"/>
  <c r="P18" i="84"/>
  <c r="P22" i="84" s="1"/>
  <c r="P24" i="84" s="1"/>
  <c r="C18" i="84"/>
  <c r="C22" i="84" s="1"/>
  <c r="C24" i="84" s="1"/>
  <c r="N18" i="84"/>
  <c r="N22" i="84" s="1"/>
  <c r="N24" i="84" s="1"/>
  <c r="F18" i="84"/>
  <c r="F22" i="84" s="1"/>
  <c r="F24" i="84" s="1"/>
  <c r="H18" i="84"/>
  <c r="H22" i="84" s="1"/>
  <c r="H24" i="84" s="1"/>
  <c r="E18" i="84"/>
  <c r="E22" i="84" s="1"/>
  <c r="E24" i="84" s="1"/>
  <c r="V35" i="84" l="1"/>
  <c r="V36" i="84" s="1"/>
  <c r="V39" i="84" s="1"/>
  <c r="V41" i="84"/>
  <c r="V43" i="84" s="1"/>
  <c r="E41" i="84"/>
  <c r="E43" i="84" s="1"/>
  <c r="E35" i="84"/>
  <c r="E36" i="84" s="1"/>
  <c r="E39" i="84" s="1"/>
  <c r="S35" i="84"/>
  <c r="S36" i="84" s="1"/>
  <c r="S39" i="84" s="1"/>
  <c r="S41" i="84"/>
  <c r="S43" i="84" s="1"/>
  <c r="N35" i="84"/>
  <c r="N36" i="84" s="1"/>
  <c r="N39" i="84" s="1"/>
  <c r="N41" i="84"/>
  <c r="N43" i="84" s="1"/>
  <c r="C35" i="84"/>
  <c r="C36" i="84" s="1"/>
  <c r="C39" i="84" s="1"/>
  <c r="C41" i="84"/>
  <c r="C43" i="84" s="1"/>
  <c r="P35" i="84"/>
  <c r="P36" i="84" s="1"/>
  <c r="P39" i="84" s="1"/>
  <c r="P41" i="84"/>
  <c r="P43" i="84" s="1"/>
  <c r="G41" i="84"/>
  <c r="G43" i="84" s="1"/>
  <c r="G35" i="84"/>
  <c r="G36" i="84" s="1"/>
  <c r="G39" i="84" s="1"/>
  <c r="H35" i="84"/>
  <c r="H36" i="84" s="1"/>
  <c r="H39" i="84" s="1"/>
  <c r="H41" i="84"/>
  <c r="F35" i="84"/>
  <c r="F36" i="84" s="1"/>
  <c r="F39" i="84" s="1"/>
  <c r="F41" i="84"/>
  <c r="F43" i="84" s="1"/>
  <c r="J41" i="84"/>
  <c r="J43" i="84" s="1"/>
  <c r="J35" i="84"/>
  <c r="J36" i="84" s="1"/>
  <c r="J39" i="84" s="1"/>
  <c r="D35" i="84"/>
  <c r="D36" i="84" s="1"/>
  <c r="D39" i="84" s="1"/>
  <c r="D41" i="84"/>
  <c r="D43" i="84" s="1"/>
  <c r="I35" i="84"/>
  <c r="I36" i="84" s="1"/>
  <c r="I39" i="84" s="1"/>
  <c r="I41" i="84"/>
  <c r="I43" i="84" s="1"/>
  <c r="B49" i="84"/>
  <c r="B45" i="84"/>
  <c r="T41" i="84"/>
  <c r="T43" i="84" s="1"/>
  <c r="T35" i="84"/>
  <c r="T36" i="84" s="1"/>
  <c r="T39" i="84" s="1"/>
  <c r="K35" i="84"/>
  <c r="K36" i="84" s="1"/>
  <c r="K39" i="84" s="1"/>
  <c r="K41" i="84"/>
  <c r="K43" i="84" s="1"/>
  <c r="H43" i="84" l="1"/>
  <c r="E5" i="41"/>
  <c r="S49" i="84"/>
  <c r="S45" i="84"/>
  <c r="E45" i="84"/>
  <c r="E49" i="84"/>
  <c r="N49" i="84"/>
  <c r="N45" i="84"/>
  <c r="K49" i="84"/>
  <c r="K45" i="84"/>
  <c r="J49" i="84"/>
  <c r="J45" i="84"/>
  <c r="F45" i="84"/>
  <c r="F49" i="84"/>
  <c r="V49" i="84"/>
  <c r="V45" i="84"/>
  <c r="I49" i="84"/>
  <c r="I45" i="84"/>
  <c r="D45" i="84"/>
  <c r="D49" i="84"/>
  <c r="G45" i="84"/>
  <c r="G49" i="84"/>
  <c r="P45" i="84"/>
  <c r="P49" i="84"/>
  <c r="T45" i="84"/>
  <c r="T49" i="84"/>
  <c r="C49" i="84"/>
  <c r="C45" i="84"/>
  <c r="W18" i="84"/>
  <c r="W22" i="84" s="1"/>
  <c r="W24" i="84" s="1"/>
  <c r="W41" i="84" l="1"/>
  <c r="W35" i="84"/>
  <c r="W36" i="84" s="1"/>
  <c r="W39" i="84" s="1"/>
  <c r="E7" i="41"/>
  <c r="H45" i="84"/>
  <c r="H49" i="84"/>
  <c r="W43" i="84" l="1"/>
  <c r="J5" i="41"/>
  <c r="J7" i="41" l="1"/>
  <c r="W49" i="84"/>
  <c r="W45" i="84"/>
  <c r="O18" i="84"/>
  <c r="O22" i="84" s="1"/>
  <c r="O24" i="84" s="1"/>
  <c r="O35" i="84" l="1"/>
  <c r="O36" i="84" s="1"/>
  <c r="O39" i="84" s="1"/>
  <c r="O41" i="84"/>
  <c r="O43" i="84" s="1"/>
  <c r="L18" i="84"/>
  <c r="L22" i="84" s="1"/>
  <c r="L24" i="84" s="1"/>
  <c r="L41" i="84" l="1"/>
  <c r="L43" i="84" s="1"/>
  <c r="L35" i="84"/>
  <c r="L36" i="84" s="1"/>
  <c r="L39" i="84" s="1"/>
  <c r="O45" i="84"/>
  <c r="O49" i="84"/>
  <c r="Q18" i="84"/>
  <c r="Q22" i="84" s="1"/>
  <c r="Q24" i="84" s="1"/>
  <c r="Q35" i="84" l="1"/>
  <c r="Q36" i="84" s="1"/>
  <c r="Q39" i="84" s="1"/>
  <c r="Q41" i="84"/>
  <c r="Q43" i="84" s="1"/>
  <c r="L45" i="84"/>
  <c r="L49" i="84"/>
  <c r="Q49" i="84" l="1"/>
  <c r="Q45" i="84"/>
  <c r="M18" i="84" l="1"/>
  <c r="M22" i="84" s="1"/>
  <c r="M24" i="84" s="1"/>
  <c r="U18" i="84"/>
  <c r="U22" i="84" s="1"/>
  <c r="U24" i="84" s="1"/>
  <c r="U35" i="84" l="1"/>
  <c r="U36" i="84" s="1"/>
  <c r="U39" i="84" s="1"/>
  <c r="U41" i="84"/>
  <c r="U43" i="84" s="1"/>
  <c r="M41" i="84"/>
  <c r="M43" i="84" s="1"/>
  <c r="M35" i="84"/>
  <c r="M36" i="84" s="1"/>
  <c r="M39" i="84" s="1"/>
  <c r="R18" i="84"/>
  <c r="R22" i="84" s="1"/>
  <c r="R24" i="84" s="1"/>
  <c r="R41" i="84" l="1"/>
  <c r="R43" i="84" s="1"/>
  <c r="R35" i="84"/>
  <c r="R36" i="84" s="1"/>
  <c r="R39" i="84" s="1"/>
  <c r="U49" i="84"/>
  <c r="U45" i="84"/>
  <c r="M45" i="84"/>
  <c r="M49" i="84"/>
  <c r="R49" i="84" l="1"/>
  <c r="X49" i="84" s="1"/>
  <c r="R45" i="84"/>
  <c r="B18" i="16"/>
  <c r="B22" i="16" l="1"/>
  <c r="G18" i="16"/>
  <c r="G22" i="16" s="1"/>
  <c r="G24" i="16" s="1"/>
  <c r="D18" i="16"/>
  <c r="D22" i="16" s="1"/>
  <c r="D24" i="16" s="1"/>
  <c r="V18" i="16"/>
  <c r="V22" i="16" s="1"/>
  <c r="V24" i="16" s="1"/>
  <c r="S18" i="16"/>
  <c r="S22" i="16" s="1"/>
  <c r="S24" i="16" s="1"/>
  <c r="T18" i="16"/>
  <c r="T22" i="16" s="1"/>
  <c r="T24" i="16" s="1"/>
  <c r="K18" i="16"/>
  <c r="K22" i="16" s="1"/>
  <c r="K24" i="16" s="1"/>
  <c r="I18" i="16"/>
  <c r="I22" i="16" s="1"/>
  <c r="I24" i="16" s="1"/>
  <c r="P18" i="16"/>
  <c r="P22" i="16" s="1"/>
  <c r="P24" i="16" s="1"/>
  <c r="C18" i="16"/>
  <c r="C22" i="16" s="1"/>
  <c r="C24" i="16" s="1"/>
  <c r="N18" i="16"/>
  <c r="N22" i="16" s="1"/>
  <c r="N24" i="16" s="1"/>
  <c r="F18" i="16"/>
  <c r="F22" i="16" s="1"/>
  <c r="F24" i="16" s="1"/>
  <c r="H18" i="16"/>
  <c r="H22" i="16" s="1"/>
  <c r="H24" i="16" s="1"/>
  <c r="B24" i="16" l="1"/>
  <c r="B41" i="16" s="1"/>
  <c r="B5" i="41" s="1"/>
  <c r="B35" i="16"/>
  <c r="B36" i="16" s="1"/>
  <c r="B39" i="16" s="1"/>
  <c r="V35" i="16"/>
  <c r="V36" i="16" s="1"/>
  <c r="V39" i="16" s="1"/>
  <c r="V41" i="16"/>
  <c r="K41" i="16"/>
  <c r="K35" i="16"/>
  <c r="K36" i="16" s="1"/>
  <c r="K39" i="16" s="1"/>
  <c r="F35" i="16"/>
  <c r="F36" i="16" s="1"/>
  <c r="F39" i="16" s="1"/>
  <c r="F41" i="16"/>
  <c r="D35" i="16"/>
  <c r="D36" i="16" s="1"/>
  <c r="D39" i="16" s="1"/>
  <c r="D41" i="16"/>
  <c r="S41" i="16"/>
  <c r="S35" i="16"/>
  <c r="S36" i="16" s="1"/>
  <c r="S39" i="16" s="1"/>
  <c r="G35" i="16"/>
  <c r="G36" i="16" s="1"/>
  <c r="G39" i="16" s="1"/>
  <c r="G41" i="16"/>
  <c r="T35" i="16"/>
  <c r="T36" i="16" s="1"/>
  <c r="T39" i="16" s="1"/>
  <c r="T41" i="16"/>
  <c r="N35" i="16"/>
  <c r="N36" i="16" s="1"/>
  <c r="N39" i="16" s="1"/>
  <c r="N41" i="16"/>
  <c r="P35" i="16"/>
  <c r="P41" i="16"/>
  <c r="H35" i="16"/>
  <c r="H41" i="16"/>
  <c r="D5" i="41" s="1"/>
  <c r="C41" i="16"/>
  <c r="C35" i="16"/>
  <c r="C36" i="16" s="1"/>
  <c r="I35" i="16"/>
  <c r="I36" i="16" s="1"/>
  <c r="I39" i="16" s="1"/>
  <c r="I41" i="16"/>
  <c r="B43" i="16" l="1"/>
  <c r="B45" i="16" s="1"/>
  <c r="C39" i="16"/>
  <c r="B49" i="16"/>
  <c r="N43" i="16"/>
  <c r="N45" i="16" s="1"/>
  <c r="I43" i="16"/>
  <c r="I45" i="16" s="1"/>
  <c r="T43" i="16"/>
  <c r="T45" i="16" s="1"/>
  <c r="G43" i="16"/>
  <c r="G45" i="16" s="1"/>
  <c r="F43" i="16"/>
  <c r="F45" i="16" s="1"/>
  <c r="H43" i="16"/>
  <c r="D7" i="41" s="1"/>
  <c r="H36" i="16"/>
  <c r="K43" i="16"/>
  <c r="K45" i="16" s="1"/>
  <c r="D43" i="16"/>
  <c r="D45" i="16" s="1"/>
  <c r="P43" i="16"/>
  <c r="V43" i="16"/>
  <c r="V45" i="16" s="1"/>
  <c r="C43" i="16"/>
  <c r="C45" i="16" s="1"/>
  <c r="P36" i="16"/>
  <c r="P39" i="16" s="1"/>
  <c r="S43" i="16"/>
  <c r="S45" i="16" s="1"/>
  <c r="W18" i="16"/>
  <c r="W22" i="16" s="1"/>
  <c r="W24" i="16" s="1"/>
  <c r="B7" i="41" l="1"/>
  <c r="P45" i="16"/>
  <c r="H45" i="16"/>
  <c r="H39" i="16"/>
  <c r="F49" i="16"/>
  <c r="C49" i="16"/>
  <c r="S49" i="16"/>
  <c r="N49" i="16"/>
  <c r="D49" i="16"/>
  <c r="K49" i="16"/>
  <c r="T49" i="16"/>
  <c r="G49" i="16"/>
  <c r="V49" i="16"/>
  <c r="I49" i="16"/>
  <c r="P49" i="16"/>
  <c r="H49" i="16"/>
  <c r="W41" i="16"/>
  <c r="I5" i="41" s="1"/>
  <c r="W35" i="16"/>
  <c r="W36" i="16" l="1"/>
  <c r="W43" i="16"/>
  <c r="I7" i="41" s="1"/>
  <c r="W45" i="16" l="1"/>
  <c r="W39" i="16"/>
  <c r="W49" i="16"/>
  <c r="E18" i="16" l="1"/>
  <c r="E22" i="16" s="1"/>
  <c r="E24" i="16" s="1"/>
  <c r="O18" i="16" l="1"/>
  <c r="O22" i="16" s="1"/>
  <c r="O24" i="16" s="1"/>
  <c r="E35" i="16"/>
  <c r="E36" i="16" s="1"/>
  <c r="E39" i="16" s="1"/>
  <c r="E41" i="16"/>
  <c r="J18" i="16"/>
  <c r="J22" i="16" s="1"/>
  <c r="J24" i="16" s="1"/>
  <c r="J35" i="16" l="1"/>
  <c r="J36" i="16" s="1"/>
  <c r="J39" i="16" s="1"/>
  <c r="J41" i="16"/>
  <c r="E43" i="16"/>
  <c r="E45" i="16" s="1"/>
  <c r="O41" i="16"/>
  <c r="O35" i="16"/>
  <c r="O36" i="16" s="1"/>
  <c r="O39" i="16" s="1"/>
  <c r="E49" i="16" l="1"/>
  <c r="O43" i="16"/>
  <c r="O45" i="16" s="1"/>
  <c r="J43" i="16"/>
  <c r="J45" i="16" s="1"/>
  <c r="O49" i="16" l="1"/>
  <c r="J49" i="16"/>
  <c r="L18" i="16"/>
  <c r="L22" i="16" s="1"/>
  <c r="L24" i="16" s="1"/>
  <c r="L35" i="16" l="1"/>
  <c r="L36" i="16" s="1"/>
  <c r="L39" i="16" s="1"/>
  <c r="L41" i="16"/>
  <c r="Q18" i="16"/>
  <c r="Q22" i="16" s="1"/>
  <c r="Q24" i="16" s="1"/>
  <c r="Q41" i="16" l="1"/>
  <c r="Q35" i="16"/>
  <c r="Q36" i="16" s="1"/>
  <c r="Q39" i="16" s="1"/>
  <c r="L43" i="16"/>
  <c r="L45" i="16" s="1"/>
  <c r="L49" i="16" l="1"/>
  <c r="Q43" i="16"/>
  <c r="Q45" i="16" s="1"/>
  <c r="Q49" i="16" l="1"/>
  <c r="M18" i="16"/>
  <c r="M22" i="16" s="1"/>
  <c r="M24" i="16" s="1"/>
  <c r="U18" i="16"/>
  <c r="U22" i="16" s="1"/>
  <c r="U24" i="16" s="1"/>
  <c r="U35" i="16" l="1"/>
  <c r="U36" i="16" s="1"/>
  <c r="U39" i="16" s="1"/>
  <c r="U41" i="16"/>
  <c r="M41" i="16"/>
  <c r="M35" i="16"/>
  <c r="R18" i="16"/>
  <c r="R22" i="16" s="1"/>
  <c r="R24" i="16" s="1"/>
  <c r="R41" i="16" l="1"/>
  <c r="R35" i="16"/>
  <c r="M36" i="16"/>
  <c r="M43" i="16"/>
  <c r="U43" i="16"/>
  <c r="U45" i="16" s="1"/>
  <c r="M45" i="16" l="1"/>
  <c r="M39" i="16"/>
  <c r="U49" i="16"/>
  <c r="R36" i="16"/>
  <c r="M49" i="16"/>
  <c r="R43" i="16"/>
  <c r="R45" i="16" l="1"/>
  <c r="R39" i="16"/>
  <c r="R49" i="16"/>
  <c r="X49" i="16" s="1"/>
</calcChain>
</file>

<file path=xl/sharedStrings.xml><?xml version="1.0" encoding="utf-8"?>
<sst xmlns="http://schemas.openxmlformats.org/spreadsheetml/2006/main" count="166" uniqueCount="49">
  <si>
    <t>Scenario 1 ASHP</t>
  </si>
  <si>
    <t xml:space="preserve">Electric </t>
  </si>
  <si>
    <t>Scenario 2 CCHP</t>
  </si>
  <si>
    <t>Scenario 4 Hybrid CCHP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</si>
  <si>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</si>
  <si>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</si>
  <si>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</si>
  <si>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</si>
  <si>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</si>
  <si>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</si>
  <si>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</si>
  <si>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</si>
  <si>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</si>
  <si>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</si>
  <si>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</si>
  <si>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</si>
  <si>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</si>
  <si>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</si>
  <si>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</si>
  <si>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</si>
  <si>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</si>
  <si>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</si>
  <si>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</si>
  <si>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</si>
  <si>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</si>
  <si>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</si>
  <si>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</si>
  <si>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</si>
  <si>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</si>
  <si>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</si>
  <si>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</si>
  <si>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</si>
  <si>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</si>
  <si>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</si>
  <si>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</si>
  <si>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CCA Carbon Costs</t>
  </si>
  <si>
    <t>Hybrid Heat Pump</t>
  </si>
  <si>
    <t>Electric Base</t>
  </si>
  <si>
    <t>Cooling Load</t>
  </si>
  <si>
    <t xml:space="preserve">Air Conditioning </t>
  </si>
  <si>
    <t>.</t>
  </si>
  <si>
    <t>Gas</t>
  </si>
  <si>
    <t>HP Conversion Costs</t>
  </si>
  <si>
    <t>Furnace Conversion</t>
  </si>
  <si>
    <t>Total Gas Costs with Conversion</t>
  </si>
  <si>
    <t>Total Electric Costs with Conversion</t>
  </si>
  <si>
    <t>Schedule 41</t>
  </si>
  <si>
    <t>HHP+CHP</t>
  </si>
  <si>
    <t>Air source Heat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</si>
</sst>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73" formatCode="_(* #,##0.0000_);_(* \(#,##0.0000\);_(* &quot;-&quot;??_);_(@_)"/>
    <numFmt numFmtId="176" formatCode="0.000"/>
    <numFmt numFmtId="177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73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6" fontId="0" fillId="0" borderId="0" xfId="0" applyNumberFormat="1"/>
    <xf numFmtId="6" fontId="0" fillId="0" borderId="0" xfId="0" applyNumberFormat="1" applyAlignment="1">
      <alignment horizontal="center" wrapText="1"/>
    </xf>
    <xf numFmtId="177" fontId="0" fillId="0" borderId="0" xfId="0" applyNumberFormat="1"/>
    <xf numFmtId="0" fontId="0" fillId="0" borderId="0" xfId="0" applyAlignment="1">
      <alignment horizontal="center"/>
    </xf>
  </cellXfs>
  <cellStyles count="5">
    <cellStyle name="Comma" xfId="1" builtinId="3"/>
    <cellStyle name="Comma 3" xfId="4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 31T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77797574573271E-2"/>
          <c:y val="7.862931390303711E-2"/>
          <c:w val="0.88880395425024428"/>
          <c:h val="0.777032504164743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GasData'!$B$5:$L$5</c:f>
              <c:numCache>
                <c:formatCode>General</c:formatCode>
                <c:ptCount val="11"/>
                <c:pt idx="0" formatCode="_(* #,##0_);_(* \(#,##0\);_(* &quot;-&quot;??_);_(@_)">
                  <c:v>71.268095457169437</c:v>
                </c:pt>
                <c:pt idx="2" formatCode="&quot;$&quot;#,##0_);[Red]\(&quot;$&quot;#,##0\)">
                  <c:v>70.329255812658303</c:v>
                </c:pt>
                <c:pt idx="3" formatCode="&quot;$&quot;#,##0_);[Red]\(&quot;$&quot;#,##0\)">
                  <c:v>70.309832160798663</c:v>
                </c:pt>
                <c:pt idx="4" formatCode="&quot;$&quot;#,##0_);[Red]\(&quot;$&quot;#,##0\)">
                  <c:v>76.477481490729303</c:v>
                </c:pt>
                <c:pt idx="5" formatCode="&quot;$&quot;#,##0_);[Red]\(&quot;$&quot;#,##0\)">
                  <c:v>74.011312837969157</c:v>
                </c:pt>
                <c:pt idx="7" formatCode="&quot;$&quot;#,##0_);[Red]\(&quot;$&quot;#,##0\)">
                  <c:v>171.93332761410636</c:v>
                </c:pt>
                <c:pt idx="8" formatCode="&quot;$&quot;#,##0_);[Red]\(&quot;$&quot;#,##0\)">
                  <c:v>171.13588396876773</c:v>
                </c:pt>
                <c:pt idx="9" formatCode="&quot;$&quot;#,##0_);[Red]\(&quot;$&quot;#,##0\)">
                  <c:v>226.58283805753405</c:v>
                </c:pt>
                <c:pt idx="10" formatCode="&quot;$&quot;#,##0_);[Red]\(&quot;$&quot;#,##0\)">
                  <c:v>215.59928744602274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6-4E56-B6A3-DF173C193BF5}"/>
            </c:ext>
          </c:extLst>
        </c:ser>
        <c:ser>
          <c:idx val="1"/>
          <c:order val="1"/>
          <c:tx>
            <c:strRef>
              <c:f>'Elec GasData'!$A$6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GasData'!$B$6:$L$6</c:f>
              <c:numCache>
                <c:formatCode>General</c:formatCode>
                <c:ptCount val="11"/>
                <c:pt idx="0" formatCode="_(* #,##0_);_(* \(#,##0\);_(* &quot;-&quot;??_);_(@_)">
                  <c:v>56.904426237577702</c:v>
                </c:pt>
                <c:pt idx="2" formatCode="&quot;$&quot;#,##0_);[Red]\(&quot;$&quot;#,##0\)">
                  <c:v>93.345860549383545</c:v>
                </c:pt>
                <c:pt idx="3" formatCode="&quot;$&quot;#,##0_);[Red]\(&quot;$&quot;#,##0\)">
                  <c:v>93.345860549383545</c:v>
                </c:pt>
                <c:pt idx="4" formatCode="&quot;$&quot;#,##0_);[Red]\(&quot;$&quot;#,##0\)">
                  <c:v>93.345860549383545</c:v>
                </c:pt>
                <c:pt idx="5" formatCode="&quot;$&quot;#,##0_);[Red]\(&quot;$&quot;#,##0\)">
                  <c:v>93.345860549383545</c:v>
                </c:pt>
                <c:pt idx="7" formatCode="&quot;$&quot;#,##0_);[Red]\(&quot;$&quot;#,##0\)">
                  <c:v>244.12654967404723</c:v>
                </c:pt>
                <c:pt idx="8" formatCode="&quot;$&quot;#,##0_);[Red]\(&quot;$&quot;#,##0\)">
                  <c:v>244.12654967404723</c:v>
                </c:pt>
                <c:pt idx="9" formatCode="&quot;$&quot;#,##0_);[Red]\(&quot;$&quot;#,##0\)">
                  <c:v>244.12654967404723</c:v>
                </c:pt>
                <c:pt idx="10" formatCode="&quot;$&quot;#,##0_);[Red]\(&quot;$&quot;#,##0\)">
                  <c:v>244.12654967404723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44832"/>
        <c:axId val="728747784"/>
      </c:barChart>
      <c:lineChart>
        <c:grouping val="standard"/>
        <c:varyColors val="0"/>
        <c:ser>
          <c:idx val="2"/>
          <c:order val="2"/>
          <c:tx>
            <c:strRef>
              <c:f>'Elec GasData'!$A$7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GasData'!$B$7:$L$7</c:f>
              <c:numCache>
                <c:formatCode>General</c:formatCode>
                <c:ptCount val="11"/>
                <c:pt idx="0" formatCode="_(* #,##0_);_(* \(#,##0\);_(* &quot;-&quot;??_);_(@_)">
                  <c:v>128.17252169474713</c:v>
                </c:pt>
                <c:pt idx="2" formatCode="&quot;$&quot;#,##0_);[Red]\(&quot;$&quot;#,##0\)">
                  <c:v>163.67511636204185</c:v>
                </c:pt>
                <c:pt idx="3" formatCode="&quot;$&quot;#,##0_);[Red]\(&quot;$&quot;#,##0\)">
                  <c:v>163.65569271018222</c:v>
                </c:pt>
                <c:pt idx="4" formatCode="&quot;$&quot;#,##0_);[Red]\(&quot;$&quot;#,##0\)">
                  <c:v>169.82334204011286</c:v>
                </c:pt>
                <c:pt idx="5" formatCode="&quot;$&quot;#,##0_);[Red]\(&quot;$&quot;#,##0\)">
                  <c:v>167.35717338735273</c:v>
                </c:pt>
                <c:pt idx="7" formatCode="&quot;$&quot;#,##0_);[Red]\(&quot;$&quot;#,##0\)">
                  <c:v>416.05987728815359</c:v>
                </c:pt>
                <c:pt idx="8" formatCode="&quot;$&quot;#,##0_);[Red]\(&quot;$&quot;#,##0\)">
                  <c:v>415.26243364281498</c:v>
                </c:pt>
                <c:pt idx="9" formatCode="&quot;$&quot;#,##0_);[Red]\(&quot;$&quot;#,##0\)">
                  <c:v>470.70938773158122</c:v>
                </c:pt>
                <c:pt idx="10" formatCode="&quot;$&quot;#,##0_);[Red]\(&quot;$&quot;#,##0\)">
                  <c:v>459.72583712006997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44832"/>
        <c:axId val="728747784"/>
      </c:lineChart>
      <c:catAx>
        <c:axId val="728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7784"/>
        <c:crosses val="autoZero"/>
        <c:auto val="1"/>
        <c:lblAlgn val="ctr"/>
        <c:lblOffset val="100"/>
        <c:noMultiLvlLbl val="0"/>
      </c:catAx>
      <c:valAx>
        <c:axId val="728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Thousands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4" workbookViewId="0">
      <selection activeCell="D5" sqref="D5"/>
    </sheetView>
  </sheetViews>
  <sheetFormatPr defaultRowHeight="15" x14ac:dyDescent="0.25"/>
  <cols>
    <col min="1" max="1" width="21.7109375" customWidth="1"/>
    <col min="2" max="2" width="15.7109375" customWidth="1"/>
    <col min="3" max="3" width="3.7109375" customWidth="1"/>
    <col min="4" max="7" width="15.7109375" customWidth="1"/>
    <col min="8" max="8" width="4.28515625" customWidth="1"/>
    <col min="9" max="12" width="15.7109375" customWidth="1"/>
    <col min="16" max="16" width="9.5703125" bestFit="1" customWidth="1"/>
    <col min="45" max="45" width="9.5703125" bestFit="1" customWidth="1"/>
  </cols>
  <sheetData>
    <row r="1" spans="1:12" x14ac:dyDescent="0.25">
      <c r="A1" t="s">
        <v>46</v>
      </c>
    </row>
    <row r="3" spans="1:12" x14ac:dyDescent="0.25">
      <c r="B3" s="15">
        <v>2024</v>
      </c>
      <c r="C3" t="s">
        <v>40</v>
      </c>
      <c r="D3" s="20">
        <v>2030</v>
      </c>
      <c r="E3" s="20"/>
      <c r="F3" s="20"/>
      <c r="G3" s="20"/>
      <c r="H3" t="s">
        <v>40</v>
      </c>
      <c r="I3" s="20">
        <v>2045</v>
      </c>
      <c r="J3" s="20"/>
      <c r="K3" s="20"/>
      <c r="L3" s="20"/>
    </row>
    <row r="4" spans="1:12" ht="30" x14ac:dyDescent="0.25">
      <c r="B4" s="15"/>
      <c r="D4" s="18" t="s">
        <v>48</v>
      </c>
      <c r="E4" s="18" t="s">
        <v>13</v>
      </c>
      <c r="F4" s="18" t="s">
        <v>36</v>
      </c>
      <c r="G4" s="18" t="s">
        <v>47</v>
      </c>
      <c r="H4" s="16"/>
      <c r="I4" s="18" t="s">
        <v>48</v>
      </c>
      <c r="J4" s="18" t="s">
        <v>13</v>
      </c>
      <c r="K4" s="18" t="s">
        <v>36</v>
      </c>
      <c r="L4" s="18" t="s">
        <v>47</v>
      </c>
    </row>
    <row r="5" spans="1:12" x14ac:dyDescent="0.25">
      <c r="A5" t="s">
        <v>41</v>
      </c>
      <c r="B5" s="2">
        <f>'Scen 1 Total Costs'!B41/1000</f>
        <v>71.268095457169437</v>
      </c>
      <c r="D5" s="9">
        <f>'Scen 1 Total Costs'!$H41/1000</f>
        <v>70.329255812658303</v>
      </c>
      <c r="E5" s="9">
        <f>'Scen 2 Total Costs'!$H41/1000</f>
        <v>70.309832160798663</v>
      </c>
      <c r="F5" s="9">
        <f>'Scen 3 Total Costs'!$H41/1000</f>
        <v>76.477481490729303</v>
      </c>
      <c r="G5" s="9">
        <f>'Scen 4 Total Costs'!$H41/1000</f>
        <v>74.011312837969157</v>
      </c>
      <c r="I5" s="9">
        <f>'Scen 1 Total Costs'!$W41/1000</f>
        <v>171.93332761410636</v>
      </c>
      <c r="J5" s="9">
        <f>'Scen 2 Total Costs'!$W41/1000</f>
        <v>171.13588396876773</v>
      </c>
      <c r="K5" s="9">
        <f>'Scen 3 Total Costs'!$W41/1000</f>
        <v>226.58283805753405</v>
      </c>
      <c r="L5" s="9">
        <f>'Scen 4 Total Costs'!$W41/1000</f>
        <v>215.59928744602274</v>
      </c>
    </row>
    <row r="6" spans="1:12" x14ac:dyDescent="0.25">
      <c r="A6" t="s">
        <v>35</v>
      </c>
      <c r="B6" s="2">
        <f>'Scen 1 Total Costs'!B42/1000</f>
        <v>56.904426237577702</v>
      </c>
      <c r="D6" s="9">
        <f>'Scen 1 Total Costs'!$H42/1000</f>
        <v>93.345860549383545</v>
      </c>
      <c r="E6" s="9">
        <f>'Scen 2 Total Costs'!$H42/1000</f>
        <v>93.345860549383545</v>
      </c>
      <c r="F6" s="9">
        <f>'Scen 3 Total Costs'!$H42/1000</f>
        <v>93.345860549383545</v>
      </c>
      <c r="G6" s="9">
        <f>'Scen 4 Total Costs'!$H42/1000</f>
        <v>93.345860549383545</v>
      </c>
      <c r="I6" s="9">
        <f>'Scen 1 Total Costs'!$W42/1000</f>
        <v>244.12654967404723</v>
      </c>
      <c r="J6" s="9">
        <f>'Scen 2 Total Costs'!$W42/1000</f>
        <v>244.12654967404723</v>
      </c>
      <c r="K6" s="9">
        <f>'Scen 3 Total Costs'!$W42/1000</f>
        <v>244.12654967404723</v>
      </c>
      <c r="L6" s="9">
        <f>'Scen 4 Total Costs'!$W42/1000</f>
        <v>244.12654967404723</v>
      </c>
    </row>
    <row r="7" spans="1:12" x14ac:dyDescent="0.25">
      <c r="A7" t="s">
        <v>6</v>
      </c>
      <c r="B7" s="2">
        <f>'Scen 1 Total Costs'!B43/1000</f>
        <v>128.17252169474713</v>
      </c>
      <c r="D7" s="9">
        <f>'Scen 1 Total Costs'!$H43/1000</f>
        <v>163.67511636204185</v>
      </c>
      <c r="E7" s="9">
        <f>'Scen 2 Total Costs'!$H43/1000</f>
        <v>163.65569271018222</v>
      </c>
      <c r="F7" s="9">
        <f>'Scen 3 Total Costs'!$H43/1000</f>
        <v>169.82334204011286</v>
      </c>
      <c r="G7" s="9">
        <f>'Scen 4 Total Costs'!$H43/1000</f>
        <v>167.35717338735273</v>
      </c>
      <c r="I7" s="9">
        <f>'Scen 1 Total Costs'!$W43/1000</f>
        <v>416.05987728815359</v>
      </c>
      <c r="J7" s="9">
        <f>'Scen 2 Total Costs'!$W43/1000</f>
        <v>415.26243364281498</v>
      </c>
      <c r="K7" s="9">
        <f>'Scen 3 Total Costs'!$W43/1000</f>
        <v>470.70938773158122</v>
      </c>
      <c r="L7" s="9">
        <f>'Scen 4 Total Costs'!$W43/1000</f>
        <v>459.72583712006997</v>
      </c>
    </row>
    <row r="11" spans="1:12" x14ac:dyDescent="0.25">
      <c r="D11" s="9"/>
      <c r="E11" s="9"/>
      <c r="F11" s="9"/>
      <c r="G11" s="9"/>
    </row>
    <row r="12" spans="1:12" x14ac:dyDescent="0.25">
      <c r="D12" s="9"/>
      <c r="E12" s="9"/>
      <c r="F12" s="9"/>
      <c r="G12" s="9"/>
    </row>
    <row r="13" spans="1:12" x14ac:dyDescent="0.25">
      <c r="D13" s="9"/>
      <c r="E13" s="9"/>
      <c r="F13" s="9"/>
      <c r="G13" s="9"/>
    </row>
    <row r="14" spans="1:12" x14ac:dyDescent="0.25">
      <c r="D14" s="9"/>
      <c r="E14" s="9"/>
      <c r="F14" s="9"/>
      <c r="G14" s="9"/>
    </row>
    <row r="15" spans="1:12" x14ac:dyDescent="0.25">
      <c r="D15" s="9"/>
      <c r="E15" s="9"/>
      <c r="F15" s="9"/>
      <c r="G15" s="9"/>
    </row>
    <row r="16" spans="1:12" x14ac:dyDescent="0.25">
      <c r="D16" s="9"/>
      <c r="E16" s="9"/>
      <c r="F16" s="9"/>
      <c r="G16" s="9"/>
    </row>
    <row r="17" spans="4:7" x14ac:dyDescent="0.25">
      <c r="D17" s="9"/>
      <c r="E17" s="9"/>
      <c r="F17" s="9"/>
      <c r="G17" s="9"/>
    </row>
  </sheetData>
  <mergeCells count="2">
    <mergeCell ref="D3:G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B6" workbookViewId="0">
      <selection activeCell="B30" sqref="B30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v>0.21107410520577632</v>
      </c>
      <c r="C11">
        <v>0.21107410520577632</v>
      </c>
      <c r="D11">
        <v>0.21107410520577632</v>
      </c>
      <c r="E11">
        <v>0.21107410520577632</v>
      </c>
      <c r="F11">
        <v>0.21107410520577632</v>
      </c>
      <c r="G11">
        <v>0.21107410520577632</v>
      </c>
      <c r="H11">
        <v>0.21107410520577632</v>
      </c>
      <c r="I11">
        <v>0.21107410520577632</v>
      </c>
      <c r="J11">
        <v>0.21107410520577632</v>
      </c>
      <c r="K11">
        <v>0.21107410520577632</v>
      </c>
      <c r="L11">
        <v>0.21107410520577632</v>
      </c>
      <c r="M11">
        <v>0.21107410520577632</v>
      </c>
      <c r="N11">
        <v>0.21107410520577632</v>
      </c>
      <c r="O11">
        <v>0.21107410520577632</v>
      </c>
      <c r="P11">
        <v>0.21107410520577632</v>
      </c>
      <c r="Q11">
        <v>0.21107410520577632</v>
      </c>
      <c r="R11">
        <v>0.21107410520577632</v>
      </c>
      <c r="S11">
        <v>0.21107410520577632</v>
      </c>
      <c r="T11">
        <v>0.21107410520577632</v>
      </c>
      <c r="U11">
        <v>0.21107410520577632</v>
      </c>
      <c r="V11">
        <v>0.21107410520577632</v>
      </c>
      <c r="W11"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1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0.26793628128283914</v>
      </c>
      <c r="C22" s="17">
        <f t="shared" ref="C22:W22" si="1">C11*(1+C18)</f>
        <v>0.23634547687242197</v>
      </c>
      <c r="D22" s="17">
        <f t="shared" si="1"/>
        <v>0.24146155896790528</v>
      </c>
      <c r="E22" s="17">
        <f t="shared" si="1"/>
        <v>0.26015256332721354</v>
      </c>
      <c r="F22" s="17">
        <f t="shared" si="1"/>
        <v>0.25661469637652762</v>
      </c>
      <c r="G22" s="17">
        <f t="shared" si="1"/>
        <v>0.26005449683353399</v>
      </c>
      <c r="H22" s="17">
        <f t="shared" si="1"/>
        <v>0.26440666257396839</v>
      </c>
      <c r="I22" s="17">
        <f t="shared" si="1"/>
        <v>0.27931960245833765</v>
      </c>
      <c r="J22" s="17">
        <f t="shared" si="1"/>
        <v>0.28354028061082143</v>
      </c>
      <c r="K22" s="17">
        <f t="shared" si="1"/>
        <v>0.29363563052466463</v>
      </c>
      <c r="L22" s="17">
        <f t="shared" si="1"/>
        <v>0.31416694838611625</v>
      </c>
      <c r="M22" s="17">
        <f t="shared" si="1"/>
        <v>0.31481655982624379</v>
      </c>
      <c r="N22" s="17">
        <f t="shared" si="1"/>
        <v>0.32356448963739409</v>
      </c>
      <c r="O22" s="17">
        <f t="shared" si="1"/>
        <v>0.34037361151727857</v>
      </c>
      <c r="P22" s="17">
        <f t="shared" si="1"/>
        <v>0.35439154503509529</v>
      </c>
      <c r="Q22" s="17">
        <f t="shared" si="1"/>
        <v>0.37567445577484587</v>
      </c>
      <c r="R22" s="17">
        <f t="shared" si="1"/>
        <v>0.40219359484953021</v>
      </c>
      <c r="S22" s="17">
        <f t="shared" si="1"/>
        <v>0.42760305075754834</v>
      </c>
      <c r="T22" s="17">
        <f t="shared" si="1"/>
        <v>0.45942713242920835</v>
      </c>
      <c r="U22" s="17">
        <f t="shared" si="1"/>
        <v>0.50344832260545214</v>
      </c>
      <c r="V22" s="17">
        <f t="shared" si="1"/>
        <v>0.56279701484519196</v>
      </c>
      <c r="W22" s="17">
        <f t="shared" si="1"/>
        <v>0.64639269695642565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0.26793628128283914</v>
      </c>
      <c r="C24" s="19">
        <f t="shared" ref="C24:W24" si="2">C22</f>
        <v>0.23634547687242197</v>
      </c>
      <c r="D24" s="19">
        <f t="shared" si="2"/>
        <v>0.24146155896790528</v>
      </c>
      <c r="E24" s="19">
        <f t="shared" si="2"/>
        <v>0.26015256332721354</v>
      </c>
      <c r="F24" s="19">
        <f t="shared" si="2"/>
        <v>0.25661469637652762</v>
      </c>
      <c r="G24" s="19">
        <f t="shared" si="2"/>
        <v>0.26005449683353399</v>
      </c>
      <c r="H24" s="19">
        <f t="shared" si="2"/>
        <v>0.26440666257396839</v>
      </c>
      <c r="I24" s="19">
        <f t="shared" si="2"/>
        <v>0.27931960245833765</v>
      </c>
      <c r="J24" s="19">
        <f t="shared" si="2"/>
        <v>0.28354028061082143</v>
      </c>
      <c r="K24" s="19">
        <f t="shared" si="2"/>
        <v>0.29363563052466463</v>
      </c>
      <c r="L24" s="19">
        <f t="shared" si="2"/>
        <v>0.31416694838611625</v>
      </c>
      <c r="M24" s="19">
        <f t="shared" si="2"/>
        <v>0.31481655982624379</v>
      </c>
      <c r="N24" s="19">
        <f t="shared" si="2"/>
        <v>0.32356448963739409</v>
      </c>
      <c r="O24" s="19">
        <f t="shared" si="2"/>
        <v>0.34037361151727857</v>
      </c>
      <c r="P24" s="19">
        <f t="shared" si="2"/>
        <v>0.35439154503509529</v>
      </c>
      <c r="Q24" s="19">
        <f t="shared" si="2"/>
        <v>0.37567445577484587</v>
      </c>
      <c r="R24" s="19">
        <f t="shared" si="2"/>
        <v>0.40219359484953021</v>
      </c>
      <c r="S24" s="19">
        <f t="shared" si="2"/>
        <v>0.42760305075754834</v>
      </c>
      <c r="T24" s="19">
        <f t="shared" si="2"/>
        <v>0.45942713242920835</v>
      </c>
      <c r="U24" s="19">
        <f t="shared" si="2"/>
        <v>0.50344832260545214</v>
      </c>
      <c r="V24" s="19">
        <f t="shared" si="2"/>
        <v>0.56279701484519196</v>
      </c>
      <c r="W24" s="19">
        <f t="shared" si="2"/>
        <v>0.64639269695642565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265988.96989966556</v>
      </c>
      <c r="C30" s="2">
        <v>265988.96989966556</v>
      </c>
      <c r="D30" s="2">
        <v>265988.96989966556</v>
      </c>
      <c r="E30" s="2">
        <v>265988.96989966556</v>
      </c>
      <c r="F30" s="2">
        <v>265988.96989966556</v>
      </c>
      <c r="G30" s="2">
        <v>265988.96989966556</v>
      </c>
      <c r="H30" s="2">
        <v>265988.96989966556</v>
      </c>
      <c r="I30" s="2">
        <v>265988.96989966556</v>
      </c>
      <c r="J30" s="2">
        <v>265988.96989966556</v>
      </c>
      <c r="K30" s="2">
        <v>265988.96989966556</v>
      </c>
      <c r="L30" s="2">
        <v>265988.96989966556</v>
      </c>
      <c r="M30" s="2">
        <v>265988.96989966556</v>
      </c>
      <c r="N30" s="2">
        <v>265988.96989966556</v>
      </c>
      <c r="O30" s="2">
        <v>265988.96989966556</v>
      </c>
      <c r="P30" s="2">
        <v>265988.96989966556</v>
      </c>
      <c r="Q30" s="2">
        <v>265988.96989966556</v>
      </c>
      <c r="R30" s="2">
        <v>265988.96989966556</v>
      </c>
      <c r="S30" s="2">
        <v>265988.96989966556</v>
      </c>
      <c r="T30" s="2">
        <v>265988.96989966556</v>
      </c>
      <c r="U30" s="2">
        <v>265988.96989966556</v>
      </c>
      <c r="V30" s="2">
        <v>265988.96989966556</v>
      </c>
      <c r="W30" s="2"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3">(B10*B26-(B13))*(1+B17)</f>
        <v>0</v>
      </c>
      <c r="C33" s="9">
        <f t="shared" si="3"/>
        <v>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</row>
    <row r="34" spans="1:24" x14ac:dyDescent="0.25">
      <c r="A34" t="s">
        <v>39</v>
      </c>
      <c r="B34" s="9">
        <f t="shared" ref="B34:W34" si="4">(B21*B27-(B13))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9">
        <f t="shared" si="4"/>
        <v>0</v>
      </c>
      <c r="U34" s="9">
        <f t="shared" si="4"/>
        <v>0</v>
      </c>
      <c r="V34" s="9">
        <f t="shared" si="4"/>
        <v>0</v>
      </c>
      <c r="W34" s="9">
        <f t="shared" si="4"/>
        <v>0</v>
      </c>
    </row>
    <row r="35" spans="1:24" ht="15.75" customHeight="1" x14ac:dyDescent="0.25">
      <c r="A35" t="s">
        <v>27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6">SUM(C33:C35)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0</v>
      </c>
      <c r="Q36" s="11">
        <f t="shared" si="6"/>
        <v>0</v>
      </c>
      <c r="R36" s="11">
        <f t="shared" si="6"/>
        <v>0</v>
      </c>
      <c r="S36" s="11">
        <f t="shared" si="6"/>
        <v>0</v>
      </c>
      <c r="T36" s="11">
        <f t="shared" si="6"/>
        <v>0</v>
      </c>
      <c r="U36" s="11">
        <f t="shared" si="6"/>
        <v>0</v>
      </c>
      <c r="V36" s="11">
        <f t="shared" si="6"/>
        <v>0</v>
      </c>
      <c r="W36" s="11">
        <f t="shared" si="6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7">SUM(B36:B38)</f>
        <v>0</v>
      </c>
      <c r="C39" s="11">
        <f t="shared" si="7"/>
        <v>0</v>
      </c>
      <c r="D39" s="11">
        <f t="shared" si="7"/>
        <v>0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0</v>
      </c>
      <c r="I39" s="11">
        <f t="shared" si="7"/>
        <v>0</v>
      </c>
      <c r="J39" s="11">
        <f t="shared" si="7"/>
        <v>0</v>
      </c>
      <c r="K39" s="11">
        <f t="shared" si="7"/>
        <v>0</v>
      </c>
      <c r="L39" s="11">
        <f t="shared" si="7"/>
        <v>0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71268.095457169431</v>
      </c>
      <c r="C41" s="2">
        <f t="shared" ref="C41:W41" si="8">C$24*C30</f>
        <v>62865.289933740751</v>
      </c>
      <c r="D41" s="2">
        <f t="shared" si="8"/>
        <v>64226.111340240481</v>
      </c>
      <c r="E41" s="2">
        <f t="shared" si="8"/>
        <v>69197.712336163037</v>
      </c>
      <c r="F41" s="2">
        <f t="shared" si="8"/>
        <v>68256.678750308027</v>
      </c>
      <c r="G41" s="2">
        <f t="shared" si="8"/>
        <v>69171.627730527543</v>
      </c>
      <c r="H41" s="2">
        <f t="shared" si="8"/>
        <v>70329.255812658303</v>
      </c>
      <c r="I41" s="2">
        <f t="shared" si="8"/>
        <v>74295.933330677319</v>
      </c>
      <c r="J41" s="2">
        <f t="shared" si="8"/>
        <v>75418.587164734505</v>
      </c>
      <c r="K41" s="2">
        <f t="shared" si="8"/>
        <v>78103.838889094332</v>
      </c>
      <c r="L41" s="2">
        <f t="shared" si="8"/>
        <v>83564.94297774446</v>
      </c>
      <c r="M41" s="2">
        <f t="shared" si="8"/>
        <v>83737.732455539022</v>
      </c>
      <c r="N41" s="2">
        <f t="shared" si="8"/>
        <v>86064.585294761462</v>
      </c>
      <c r="O41" s="2">
        <f t="shared" si="8"/>
        <v>90535.626308509876</v>
      </c>
      <c r="P41" s="2">
        <f t="shared" si="8"/>
        <v>94264.242005035936</v>
      </c>
      <c r="Q41" s="2">
        <f t="shared" si="8"/>
        <v>99925.261509168718</v>
      </c>
      <c r="R41" s="2">
        <f t="shared" si="8"/>
        <v>106979.05999426998</v>
      </c>
      <c r="S41" s="2">
        <f t="shared" si="8"/>
        <v>113737.6949969547</v>
      </c>
      <c r="T41" s="2">
        <f t="shared" si="8"/>
        <v>122202.54969880237</v>
      </c>
      <c r="U41" s="2">
        <f t="shared" si="8"/>
        <v>133911.70072753873</v>
      </c>
      <c r="V41" s="2">
        <f t="shared" si="8"/>
        <v>149697.79824127941</v>
      </c>
      <c r="W41" s="2">
        <f t="shared" si="8"/>
        <v>171933.32761410635</v>
      </c>
    </row>
    <row r="42" spans="1:24" x14ac:dyDescent="0.25">
      <c r="A42" t="s">
        <v>30</v>
      </c>
      <c r="B42" s="2">
        <f>B30*B23</f>
        <v>56904.426237577703</v>
      </c>
      <c r="C42" s="2">
        <f t="shared" ref="C42:W42" si="9">C30*C23</f>
        <v>62303.040891424287</v>
      </c>
      <c r="D42" s="2">
        <f t="shared" si="9"/>
        <v>73880.799151435582</v>
      </c>
      <c r="E42" s="2">
        <f t="shared" si="9"/>
        <v>79876.654757186916</v>
      </c>
      <c r="F42" s="2">
        <f t="shared" si="9"/>
        <v>78253.918600578807</v>
      </c>
      <c r="G42" s="2">
        <f t="shared" si="9"/>
        <v>83433.455494066075</v>
      </c>
      <c r="H42" s="2">
        <f t="shared" si="9"/>
        <v>93345.860549383549</v>
      </c>
      <c r="I42" s="2">
        <f t="shared" si="9"/>
        <v>87578.140157429763</v>
      </c>
      <c r="J42" s="2">
        <f t="shared" si="9"/>
        <v>98156.630721355978</v>
      </c>
      <c r="K42" s="2">
        <f t="shared" si="9"/>
        <v>110012.88834461823</v>
      </c>
      <c r="L42" s="2">
        <f t="shared" si="9"/>
        <v>123301.2534454507</v>
      </c>
      <c r="M42" s="2">
        <f t="shared" si="9"/>
        <v>138194.70909258255</v>
      </c>
      <c r="N42" s="2">
        <f t="shared" si="9"/>
        <v>154887.1328354541</v>
      </c>
      <c r="O42" s="2">
        <f t="shared" si="9"/>
        <v>162918.67136298257</v>
      </c>
      <c r="P42" s="2">
        <f t="shared" si="9"/>
        <v>171366.67838559058</v>
      </c>
      <c r="Q42" s="2">
        <f t="shared" si="9"/>
        <v>180252.74951746836</v>
      </c>
      <c r="R42" s="2">
        <f t="shared" si="9"/>
        <v>189599.60019473193</v>
      </c>
      <c r="S42" s="2">
        <f t="shared" si="9"/>
        <v>199431.12374282241</v>
      </c>
      <c r="T42" s="2">
        <f t="shared" si="9"/>
        <v>209772.45245493946</v>
      </c>
      <c r="U42" s="2">
        <f t="shared" si="9"/>
        <v>220650.02183764504</v>
      </c>
      <c r="V42" s="2">
        <f t="shared" si="9"/>
        <v>232091.63818786631</v>
      </c>
      <c r="W42" s="2">
        <f t="shared" si="9"/>
        <v>244126.54967404722</v>
      </c>
    </row>
    <row r="43" spans="1:24" x14ac:dyDescent="0.25">
      <c r="A43" t="s">
        <v>34</v>
      </c>
      <c r="B43" s="10">
        <f>SUM(B41:B42)</f>
        <v>128172.52169474713</v>
      </c>
      <c r="C43" s="10">
        <f t="shared" ref="C43:W43" si="10">SUM(C41:C42)</f>
        <v>125168.33082516503</v>
      </c>
      <c r="D43" s="10">
        <f t="shared" si="10"/>
        <v>138106.91049167607</v>
      </c>
      <c r="E43" s="10">
        <f t="shared" si="10"/>
        <v>149074.36709334995</v>
      </c>
      <c r="F43" s="10">
        <f t="shared" si="10"/>
        <v>146510.59735088685</v>
      </c>
      <c r="G43" s="10">
        <f t="shared" si="10"/>
        <v>152605.0832245936</v>
      </c>
      <c r="H43" s="10">
        <f t="shared" si="10"/>
        <v>163675.11636204185</v>
      </c>
      <c r="I43" s="10">
        <f t="shared" si="10"/>
        <v>161874.07348810707</v>
      </c>
      <c r="J43" s="10">
        <f t="shared" si="10"/>
        <v>173575.21788609048</v>
      </c>
      <c r="K43" s="10">
        <f t="shared" si="10"/>
        <v>188116.72723371256</v>
      </c>
      <c r="L43" s="10">
        <f t="shared" si="10"/>
        <v>206866.19642319516</v>
      </c>
      <c r="M43" s="10">
        <f t="shared" si="10"/>
        <v>221932.44154812157</v>
      </c>
      <c r="N43" s="10">
        <f t="shared" si="10"/>
        <v>240951.71813021557</v>
      </c>
      <c r="O43" s="10">
        <f t="shared" si="10"/>
        <v>253454.29767149244</v>
      </c>
      <c r="P43" s="10">
        <f t="shared" si="10"/>
        <v>265630.92039062653</v>
      </c>
      <c r="Q43" s="10">
        <f t="shared" si="10"/>
        <v>280178.01102663705</v>
      </c>
      <c r="R43" s="10">
        <f t="shared" si="10"/>
        <v>296578.66018900194</v>
      </c>
      <c r="S43" s="10">
        <f t="shared" si="10"/>
        <v>313168.81873977708</v>
      </c>
      <c r="T43" s="10">
        <f t="shared" si="10"/>
        <v>331975.00215374184</v>
      </c>
      <c r="U43" s="10">
        <f t="shared" si="10"/>
        <v>354561.72256518377</v>
      </c>
      <c r="V43" s="10">
        <f t="shared" si="10"/>
        <v>381789.43642914575</v>
      </c>
      <c r="W43" s="10">
        <f t="shared" si="10"/>
        <v>416059.87728815357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128172.52169474713</v>
      </c>
      <c r="C45" s="10">
        <f t="shared" ref="C45:W45" si="11">SUM(C43:C44)</f>
        <v>125168.33082516503</v>
      </c>
      <c r="D45" s="10">
        <f t="shared" si="11"/>
        <v>138106.91049167607</v>
      </c>
      <c r="E45" s="10">
        <f t="shared" si="11"/>
        <v>149074.36709334995</v>
      </c>
      <c r="F45" s="10">
        <f t="shared" si="11"/>
        <v>146510.59735088685</v>
      </c>
      <c r="G45" s="10">
        <f t="shared" si="11"/>
        <v>152605.0832245936</v>
      </c>
      <c r="H45" s="10">
        <f t="shared" si="11"/>
        <v>163675.11636204185</v>
      </c>
      <c r="I45" s="10">
        <f t="shared" si="11"/>
        <v>161874.07348810707</v>
      </c>
      <c r="J45" s="10">
        <f t="shared" si="11"/>
        <v>173575.21788609048</v>
      </c>
      <c r="K45" s="10">
        <f t="shared" si="11"/>
        <v>188116.72723371256</v>
      </c>
      <c r="L45" s="10">
        <f t="shared" si="11"/>
        <v>206866.19642319516</v>
      </c>
      <c r="M45" s="10">
        <f t="shared" si="11"/>
        <v>221932.44154812157</v>
      </c>
      <c r="N45" s="10">
        <f t="shared" si="11"/>
        <v>240951.71813021557</v>
      </c>
      <c r="O45" s="10">
        <f t="shared" si="11"/>
        <v>253454.29767149244</v>
      </c>
      <c r="P45" s="10">
        <f t="shared" si="11"/>
        <v>265630.92039062653</v>
      </c>
      <c r="Q45" s="10">
        <f t="shared" si="11"/>
        <v>280178.01102663705</v>
      </c>
      <c r="R45" s="10">
        <f t="shared" si="11"/>
        <v>296578.66018900194</v>
      </c>
      <c r="S45" s="10">
        <f t="shared" si="11"/>
        <v>313168.81873977708</v>
      </c>
      <c r="T45" s="10">
        <f t="shared" si="11"/>
        <v>331975.00215374184</v>
      </c>
      <c r="U45" s="10">
        <f t="shared" si="11"/>
        <v>354561.72256518377</v>
      </c>
      <c r="V45" s="10">
        <f t="shared" si="11"/>
        <v>381789.43642914575</v>
      </c>
      <c r="W45" s="10">
        <f t="shared" si="11"/>
        <v>416059.87728815357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2">B43-B36</f>
        <v>128172.52169474713</v>
      </c>
      <c r="C49" s="13">
        <f t="shared" si="12"/>
        <v>125168.33082516503</v>
      </c>
      <c r="D49" s="13">
        <f t="shared" si="12"/>
        <v>138106.91049167607</v>
      </c>
      <c r="E49" s="13">
        <f t="shared" si="12"/>
        <v>149074.36709334995</v>
      </c>
      <c r="F49" s="13">
        <f t="shared" si="12"/>
        <v>146510.59735088685</v>
      </c>
      <c r="G49" s="13">
        <f t="shared" si="12"/>
        <v>152605.0832245936</v>
      </c>
      <c r="H49" s="13">
        <f t="shared" si="12"/>
        <v>163675.11636204185</v>
      </c>
      <c r="I49" s="13">
        <f t="shared" si="12"/>
        <v>161874.07348810707</v>
      </c>
      <c r="J49" s="13">
        <f t="shared" si="12"/>
        <v>173575.21788609048</v>
      </c>
      <c r="K49" s="13">
        <f t="shared" si="12"/>
        <v>188116.72723371256</v>
      </c>
      <c r="L49" s="13">
        <f t="shared" si="12"/>
        <v>206866.19642319516</v>
      </c>
      <c r="M49" s="13">
        <f t="shared" si="12"/>
        <v>221932.44154812157</v>
      </c>
      <c r="N49" s="13">
        <f t="shared" si="12"/>
        <v>240951.71813021557</v>
      </c>
      <c r="O49" s="13">
        <f t="shared" si="12"/>
        <v>253454.29767149244</v>
      </c>
      <c r="P49" s="13">
        <f t="shared" si="12"/>
        <v>265630.92039062653</v>
      </c>
      <c r="Q49" s="13">
        <f t="shared" si="12"/>
        <v>280178.01102663705</v>
      </c>
      <c r="R49" s="13">
        <f t="shared" si="12"/>
        <v>296578.66018900194</v>
      </c>
      <c r="S49" s="13">
        <f t="shared" si="12"/>
        <v>313168.81873977708</v>
      </c>
      <c r="T49" s="13">
        <f t="shared" si="12"/>
        <v>331975.00215374184</v>
      </c>
      <c r="U49" s="13">
        <f t="shared" si="12"/>
        <v>354561.72256518377</v>
      </c>
      <c r="V49" s="13">
        <f t="shared" si="12"/>
        <v>381789.43642914575</v>
      </c>
      <c r="W49" s="13">
        <f t="shared" si="12"/>
        <v>416059.87728815357</v>
      </c>
      <c r="X49" s="13">
        <f>SUM(B49:W49)</f>
        <v>5090026.0482056625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0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0.25049984658125118</v>
      </c>
      <c r="C22" s="17">
        <f t="shared" si="0"/>
        <v>0.23619589216387057</v>
      </c>
      <c r="D22" s="17">
        <f t="shared" si="0"/>
        <v>0.24160463451094241</v>
      </c>
      <c r="E22" s="17">
        <f t="shared" si="0"/>
        <v>0.26015062198762806</v>
      </c>
      <c r="F22" s="17">
        <f t="shared" si="0"/>
        <v>0.25649213218593608</v>
      </c>
      <c r="G22" s="17">
        <f t="shared" si="0"/>
        <v>0.26001863007983828</v>
      </c>
      <c r="H22" s="17">
        <f t="shared" si="0"/>
        <v>0.26433363829831147</v>
      </c>
      <c r="I22" s="17">
        <f t="shared" si="0"/>
        <v>0.2787945212030048</v>
      </c>
      <c r="J22" s="17">
        <f t="shared" si="0"/>
        <v>0.28301034502648054</v>
      </c>
      <c r="K22" s="17">
        <f t="shared" si="0"/>
        <v>0.29268503107982763</v>
      </c>
      <c r="L22" s="17">
        <f t="shared" si="0"/>
        <v>0.31323357362451992</v>
      </c>
      <c r="M22" s="17">
        <f t="shared" si="0"/>
        <v>0.31378740412314099</v>
      </c>
      <c r="N22" s="17">
        <f t="shared" si="0"/>
        <v>0.32252160322632062</v>
      </c>
      <c r="O22" s="17">
        <f t="shared" si="0"/>
        <v>0.33905762450255267</v>
      </c>
      <c r="P22" s="17">
        <f t="shared" si="0"/>
        <v>0.35313924701669147</v>
      </c>
      <c r="Q22" s="17">
        <f t="shared" si="0"/>
        <v>0.37432748563021767</v>
      </c>
      <c r="R22" s="17">
        <f t="shared" si="0"/>
        <v>0.40077246750428741</v>
      </c>
      <c r="S22" s="17">
        <f t="shared" si="0"/>
        <v>0.42585769715377497</v>
      </c>
      <c r="T22" s="17">
        <f t="shared" si="0"/>
        <v>0.45791814393397284</v>
      </c>
      <c r="U22" s="17">
        <f t="shared" si="0"/>
        <v>0.50147175416423517</v>
      </c>
      <c r="V22" s="17">
        <f t="shared" si="0"/>
        <v>0.56044141586714658</v>
      </c>
      <c r="W22" s="17">
        <f t="shared" si="0"/>
        <v>0.64339466419724989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0.25049984658125118</v>
      </c>
      <c r="C24" s="19">
        <f t="shared" ref="C24:W24" si="1">C22</f>
        <v>0.23619589216387057</v>
      </c>
      <c r="D24" s="19">
        <f t="shared" si="1"/>
        <v>0.24160463451094241</v>
      </c>
      <c r="E24" s="19">
        <f t="shared" si="1"/>
        <v>0.26015062198762806</v>
      </c>
      <c r="F24" s="19">
        <f t="shared" si="1"/>
        <v>0.25649213218593608</v>
      </c>
      <c r="G24" s="19">
        <f t="shared" si="1"/>
        <v>0.26001863007983828</v>
      </c>
      <c r="H24" s="19">
        <f t="shared" si="1"/>
        <v>0.26433363829831147</v>
      </c>
      <c r="I24" s="19">
        <f t="shared" si="1"/>
        <v>0.2787945212030048</v>
      </c>
      <c r="J24" s="19">
        <f t="shared" si="1"/>
        <v>0.28301034502648054</v>
      </c>
      <c r="K24" s="19">
        <f t="shared" si="1"/>
        <v>0.29268503107982763</v>
      </c>
      <c r="L24" s="19">
        <f t="shared" si="1"/>
        <v>0.31323357362451992</v>
      </c>
      <c r="M24" s="19">
        <f t="shared" si="1"/>
        <v>0.31378740412314099</v>
      </c>
      <c r="N24" s="19">
        <f t="shared" si="1"/>
        <v>0.32252160322632062</v>
      </c>
      <c r="O24" s="19">
        <f t="shared" si="1"/>
        <v>0.33905762450255267</v>
      </c>
      <c r="P24" s="19">
        <f t="shared" si="1"/>
        <v>0.35313924701669147</v>
      </c>
      <c r="Q24" s="19">
        <f t="shared" si="1"/>
        <v>0.37432748563021767</v>
      </c>
      <c r="R24" s="19">
        <f t="shared" si="1"/>
        <v>0.40077246750428741</v>
      </c>
      <c r="S24" s="19">
        <f t="shared" si="1"/>
        <v>0.42585769715377497</v>
      </c>
      <c r="T24" s="19">
        <f t="shared" si="1"/>
        <v>0.45791814393397284</v>
      </c>
      <c r="U24" s="19">
        <f t="shared" si="1"/>
        <v>0.50147175416423517</v>
      </c>
      <c r="V24" s="19">
        <f t="shared" si="1"/>
        <v>0.56044141586714658</v>
      </c>
      <c r="W24" s="19">
        <f t="shared" si="1"/>
        <v>0.64339466419724989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265988.96989966556</v>
      </c>
      <c r="C30" s="2">
        <f>'Scen 1 Total Costs'!C30</f>
        <v>265988.96989966556</v>
      </c>
      <c r="D30" s="2">
        <f>'Scen 1 Total Costs'!D30</f>
        <v>265988.96989966556</v>
      </c>
      <c r="E30" s="2">
        <f>'Scen 1 Total Costs'!E30</f>
        <v>265988.96989966556</v>
      </c>
      <c r="F30" s="2">
        <f>'Scen 1 Total Costs'!F30</f>
        <v>265988.96989966556</v>
      </c>
      <c r="G30" s="2">
        <f>'Scen 1 Total Costs'!G30</f>
        <v>265988.96989966556</v>
      </c>
      <c r="H30" s="2">
        <f>'Scen 1 Total Costs'!H30</f>
        <v>265988.96989966556</v>
      </c>
      <c r="I30" s="2">
        <f>'Scen 1 Total Costs'!I30</f>
        <v>265988.96989966556</v>
      </c>
      <c r="J30" s="2">
        <f>'Scen 1 Total Costs'!J30</f>
        <v>265988.96989966556</v>
      </c>
      <c r="K30" s="2">
        <f>'Scen 1 Total Costs'!K30</f>
        <v>265988.96989966556</v>
      </c>
      <c r="L30" s="2">
        <f>'Scen 1 Total Costs'!L30</f>
        <v>265988.96989966556</v>
      </c>
      <c r="M30" s="2">
        <f>'Scen 1 Total Costs'!M30</f>
        <v>265988.96989966556</v>
      </c>
      <c r="N30" s="2">
        <f>'Scen 1 Total Costs'!N30</f>
        <v>265988.96989966556</v>
      </c>
      <c r="O30" s="2">
        <f>'Scen 1 Total Costs'!O30</f>
        <v>265988.96989966556</v>
      </c>
      <c r="P30" s="2">
        <f>'Scen 1 Total Costs'!P30</f>
        <v>265988.96989966556</v>
      </c>
      <c r="Q30" s="2">
        <f>'Scen 1 Total Costs'!Q30</f>
        <v>265988.96989966556</v>
      </c>
      <c r="R30" s="2">
        <f>'Scen 1 Total Costs'!R30</f>
        <v>265988.96989966556</v>
      </c>
      <c r="S30" s="2">
        <f>'Scen 1 Total Costs'!S30</f>
        <v>265988.96989966556</v>
      </c>
      <c r="T30" s="2">
        <f>'Scen 1 Total Costs'!T30</f>
        <v>265988.96989966556</v>
      </c>
      <c r="U30" s="2">
        <f>'Scen 1 Total Costs'!U30</f>
        <v>265988.96989966556</v>
      </c>
      <c r="V30" s="2">
        <f>'Scen 1 Total Costs'!V30</f>
        <v>265988.96989966556</v>
      </c>
      <c r="W30" s="2">
        <f>'Scen 1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66630.196152171266</v>
      </c>
      <c r="C41" s="2">
        <f t="shared" ref="C41:V41" si="7">C$24*C30</f>
        <v>62825.502051200427</v>
      </c>
      <c r="D41" s="2">
        <f t="shared" si="7"/>
        <v>64264.167856550761</v>
      </c>
      <c r="E41" s="2">
        <f t="shared" si="7"/>
        <v>69197.195961246471</v>
      </c>
      <c r="F41" s="2">
        <f t="shared" si="7"/>
        <v>68224.078027505995</v>
      </c>
      <c r="G41" s="2">
        <f t="shared" si="7"/>
        <v>69162.087569658383</v>
      </c>
      <c r="H41" s="2">
        <f t="shared" si="7"/>
        <v>70309.832160798658</v>
      </c>
      <c r="I41" s="2">
        <f t="shared" si="7"/>
        <v>74156.26750845772</v>
      </c>
      <c r="J41" s="2">
        <f t="shared" si="7"/>
        <v>75277.630144542491</v>
      </c>
      <c r="K41" s="2">
        <f t="shared" si="7"/>
        <v>77850.98992197495</v>
      </c>
      <c r="L41" s="2">
        <f t="shared" si="7"/>
        <v>83316.67558637711</v>
      </c>
      <c r="M41" s="2">
        <f t="shared" si="7"/>
        <v>83463.988390204337</v>
      </c>
      <c r="N41" s="2">
        <f t="shared" si="7"/>
        <v>85787.189012557676</v>
      </c>
      <c r="O41" s="2">
        <f t="shared" si="7"/>
        <v>90185.588278061594</v>
      </c>
      <c r="P41" s="2">
        <f t="shared" si="7"/>
        <v>93931.144545113304</v>
      </c>
      <c r="Q41" s="2">
        <f t="shared" si="7"/>
        <v>99566.982307913466</v>
      </c>
      <c r="R41" s="2">
        <f t="shared" si="7"/>
        <v>106601.0557956126</v>
      </c>
      <c r="S41" s="2">
        <f t="shared" si="7"/>
        <v>113273.45018977634</v>
      </c>
      <c r="T41" s="2">
        <f t="shared" si="7"/>
        <v>121801.17540336422</v>
      </c>
      <c r="U41" s="2">
        <f t="shared" si="7"/>
        <v>133385.95532392323</v>
      </c>
      <c r="V41" s="2">
        <f t="shared" si="7"/>
        <v>149071.2348956124</v>
      </c>
      <c r="W41" s="2">
        <f>W$24*W30</f>
        <v>171135.88396876774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123534.62238974897</v>
      </c>
      <c r="C43" s="10">
        <f t="shared" ref="C43:W43" si="9">SUM(C41:C42)</f>
        <v>125128.54294262471</v>
      </c>
      <c r="D43" s="10">
        <f t="shared" si="9"/>
        <v>138144.96700798633</v>
      </c>
      <c r="E43" s="10">
        <f t="shared" si="9"/>
        <v>149073.85071843339</v>
      </c>
      <c r="F43" s="10">
        <f t="shared" si="9"/>
        <v>146477.9966280848</v>
      </c>
      <c r="G43" s="10">
        <f t="shared" si="9"/>
        <v>152595.54306372447</v>
      </c>
      <c r="H43" s="10">
        <f t="shared" si="9"/>
        <v>163655.69271018222</v>
      </c>
      <c r="I43" s="10">
        <f t="shared" si="9"/>
        <v>161734.4076658875</v>
      </c>
      <c r="J43" s="10">
        <f t="shared" si="9"/>
        <v>173434.26086589845</v>
      </c>
      <c r="K43" s="10">
        <f t="shared" si="9"/>
        <v>187863.87826659318</v>
      </c>
      <c r="L43" s="10">
        <f t="shared" si="9"/>
        <v>206617.92903182781</v>
      </c>
      <c r="M43" s="10">
        <f t="shared" si="9"/>
        <v>221658.6974827869</v>
      </c>
      <c r="N43" s="10">
        <f t="shared" si="9"/>
        <v>240674.32184801178</v>
      </c>
      <c r="O43" s="10">
        <f t="shared" si="9"/>
        <v>253104.25964104416</v>
      </c>
      <c r="P43" s="10">
        <f t="shared" si="9"/>
        <v>265297.82293070387</v>
      </c>
      <c r="Q43" s="10">
        <f t="shared" si="9"/>
        <v>279819.73182538181</v>
      </c>
      <c r="R43" s="10">
        <f t="shared" si="9"/>
        <v>296200.65599034453</v>
      </c>
      <c r="S43" s="10">
        <f t="shared" si="9"/>
        <v>312704.57393259875</v>
      </c>
      <c r="T43" s="10">
        <f t="shared" si="9"/>
        <v>331573.62785830366</v>
      </c>
      <c r="U43" s="10">
        <f t="shared" si="9"/>
        <v>354035.97716156824</v>
      </c>
      <c r="V43" s="10">
        <f t="shared" si="9"/>
        <v>381162.87308347871</v>
      </c>
      <c r="W43" s="10">
        <f t="shared" si="9"/>
        <v>415262.43364281498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123534.62238974897</v>
      </c>
      <c r="C45" s="10">
        <f t="shared" ref="C45:W45" si="10">SUM(C43:C44)</f>
        <v>125128.54294262471</v>
      </c>
      <c r="D45" s="10">
        <f t="shared" si="10"/>
        <v>138144.96700798633</v>
      </c>
      <c r="E45" s="10">
        <f t="shared" si="10"/>
        <v>149073.85071843339</v>
      </c>
      <c r="F45" s="10">
        <f t="shared" si="10"/>
        <v>146477.9966280848</v>
      </c>
      <c r="G45" s="10">
        <f t="shared" si="10"/>
        <v>152595.54306372447</v>
      </c>
      <c r="H45" s="10">
        <f t="shared" si="10"/>
        <v>163655.69271018222</v>
      </c>
      <c r="I45" s="10">
        <f t="shared" si="10"/>
        <v>161734.4076658875</v>
      </c>
      <c r="J45" s="10">
        <f t="shared" si="10"/>
        <v>173434.26086589845</v>
      </c>
      <c r="K45" s="10">
        <f t="shared" si="10"/>
        <v>187863.87826659318</v>
      </c>
      <c r="L45" s="10">
        <f t="shared" si="10"/>
        <v>206617.92903182781</v>
      </c>
      <c r="M45" s="10">
        <f t="shared" si="10"/>
        <v>221658.6974827869</v>
      </c>
      <c r="N45" s="10">
        <f t="shared" si="10"/>
        <v>240674.32184801178</v>
      </c>
      <c r="O45" s="10">
        <f t="shared" si="10"/>
        <v>253104.25964104416</v>
      </c>
      <c r="P45" s="10">
        <f t="shared" si="10"/>
        <v>265297.82293070387</v>
      </c>
      <c r="Q45" s="10">
        <f t="shared" si="10"/>
        <v>279819.73182538181</v>
      </c>
      <c r="R45" s="10">
        <f t="shared" si="10"/>
        <v>296200.65599034453</v>
      </c>
      <c r="S45" s="10">
        <f t="shared" si="10"/>
        <v>312704.57393259875</v>
      </c>
      <c r="T45" s="10">
        <f t="shared" si="10"/>
        <v>331573.62785830366</v>
      </c>
      <c r="U45" s="10">
        <f t="shared" si="10"/>
        <v>354035.97716156824</v>
      </c>
      <c r="V45" s="10">
        <f t="shared" si="10"/>
        <v>381162.87308347871</v>
      </c>
      <c r="W45" s="10">
        <f t="shared" si="10"/>
        <v>415262.43364281498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123534.62238974897</v>
      </c>
      <c r="C49" s="13">
        <f t="shared" si="11"/>
        <v>125128.54294262471</v>
      </c>
      <c r="D49" s="13">
        <f t="shared" si="11"/>
        <v>138144.96700798633</v>
      </c>
      <c r="E49" s="13">
        <f t="shared" si="11"/>
        <v>149073.85071843339</v>
      </c>
      <c r="F49" s="13">
        <f t="shared" si="11"/>
        <v>146477.9966280848</v>
      </c>
      <c r="G49" s="13">
        <f t="shared" si="11"/>
        <v>152595.54306372447</v>
      </c>
      <c r="H49" s="13">
        <f t="shared" si="11"/>
        <v>163655.69271018222</v>
      </c>
      <c r="I49" s="13">
        <f t="shared" si="11"/>
        <v>161734.4076658875</v>
      </c>
      <c r="J49" s="13">
        <f t="shared" si="11"/>
        <v>173434.26086589845</v>
      </c>
      <c r="K49" s="13">
        <f t="shared" si="11"/>
        <v>187863.87826659318</v>
      </c>
      <c r="L49" s="13">
        <f t="shared" si="11"/>
        <v>206617.92903182781</v>
      </c>
      <c r="M49" s="13">
        <f t="shared" si="11"/>
        <v>221658.6974827869</v>
      </c>
      <c r="N49" s="13">
        <f t="shared" si="11"/>
        <v>240674.32184801178</v>
      </c>
      <c r="O49" s="13">
        <f t="shared" si="11"/>
        <v>253104.25964104416</v>
      </c>
      <c r="P49" s="13">
        <f t="shared" si="11"/>
        <v>265297.82293070387</v>
      </c>
      <c r="Q49" s="13">
        <f t="shared" si="11"/>
        <v>279819.73182538181</v>
      </c>
      <c r="R49" s="13">
        <f t="shared" si="11"/>
        <v>296200.65599034453</v>
      </c>
      <c r="S49" s="13">
        <f t="shared" si="11"/>
        <v>312704.57393259875</v>
      </c>
      <c r="T49" s="13">
        <f t="shared" si="11"/>
        <v>331573.62785830366</v>
      </c>
      <c r="U49" s="13">
        <f t="shared" si="11"/>
        <v>354035.97716156824</v>
      </c>
      <c r="V49" s="13">
        <f t="shared" si="11"/>
        <v>381162.87308347871</v>
      </c>
      <c r="W49" s="13">
        <f t="shared" si="11"/>
        <v>415262.43364281498</v>
      </c>
      <c r="X49" s="13">
        <f>SUM(B49:W49)</f>
        <v>5079756.6666880297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4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0.24774676662779865</v>
      </c>
      <c r="C22" s="17">
        <f t="shared" si="0"/>
        <v>0.23719863900468413</v>
      </c>
      <c r="D22" s="17">
        <f t="shared" si="0"/>
        <v>0.24639222063095439</v>
      </c>
      <c r="E22" s="17">
        <f t="shared" si="0"/>
        <v>0.26562453707085892</v>
      </c>
      <c r="F22" s="17">
        <f t="shared" si="0"/>
        <v>0.26891789087480922</v>
      </c>
      <c r="G22" s="17">
        <f t="shared" si="0"/>
        <v>0.27482463873293073</v>
      </c>
      <c r="H22" s="17">
        <f t="shared" si="0"/>
        <v>0.28752125142473983</v>
      </c>
      <c r="I22" s="17">
        <f t="shared" si="0"/>
        <v>0.2990275167341474</v>
      </c>
      <c r="J22" s="17">
        <f t="shared" si="0"/>
        <v>0.31145555956826665</v>
      </c>
      <c r="K22" s="17">
        <f t="shared" si="0"/>
        <v>0.33253283046424464</v>
      </c>
      <c r="L22" s="17">
        <f t="shared" si="0"/>
        <v>0.34879970653478826</v>
      </c>
      <c r="M22" s="17">
        <f t="shared" si="0"/>
        <v>0.36375625523790245</v>
      </c>
      <c r="N22" s="17">
        <f t="shared" si="0"/>
        <v>0.38277044792270781</v>
      </c>
      <c r="O22" s="17">
        <f t="shared" si="0"/>
        <v>0.41107439016992031</v>
      </c>
      <c r="P22" s="17">
        <f t="shared" si="0"/>
        <v>0.43795653193046358</v>
      </c>
      <c r="Q22" s="17">
        <f t="shared" si="0"/>
        <v>0.46842503274472475</v>
      </c>
      <c r="R22" s="17">
        <f t="shared" si="0"/>
        <v>0.5059805306759152</v>
      </c>
      <c r="S22" s="17">
        <f t="shared" si="0"/>
        <v>0.55036433932076911</v>
      </c>
      <c r="T22" s="17">
        <f t="shared" si="0"/>
        <v>0.60694889793230455</v>
      </c>
      <c r="U22" s="17">
        <f t="shared" si="0"/>
        <v>0.65687063211060426</v>
      </c>
      <c r="V22" s="17">
        <f t="shared" si="0"/>
        <v>0.73474857497818979</v>
      </c>
      <c r="W22" s="17">
        <f t="shared" si="0"/>
        <v>0.85185050396264173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0.24774676662779865</v>
      </c>
      <c r="C24" s="19">
        <f t="shared" ref="C24:W24" si="1">C22</f>
        <v>0.23719863900468413</v>
      </c>
      <c r="D24" s="19">
        <f t="shared" si="1"/>
        <v>0.24639222063095439</v>
      </c>
      <c r="E24" s="19">
        <f t="shared" si="1"/>
        <v>0.26562453707085892</v>
      </c>
      <c r="F24" s="19">
        <f t="shared" si="1"/>
        <v>0.26891789087480922</v>
      </c>
      <c r="G24" s="19">
        <f t="shared" si="1"/>
        <v>0.27482463873293073</v>
      </c>
      <c r="H24" s="19">
        <f t="shared" si="1"/>
        <v>0.28752125142473983</v>
      </c>
      <c r="I24" s="19">
        <f t="shared" si="1"/>
        <v>0.2990275167341474</v>
      </c>
      <c r="J24" s="19">
        <f t="shared" si="1"/>
        <v>0.31145555956826665</v>
      </c>
      <c r="K24" s="19">
        <f t="shared" si="1"/>
        <v>0.33253283046424464</v>
      </c>
      <c r="L24" s="19">
        <f t="shared" si="1"/>
        <v>0.34879970653478826</v>
      </c>
      <c r="M24" s="19">
        <f t="shared" si="1"/>
        <v>0.36375625523790245</v>
      </c>
      <c r="N24" s="19">
        <f t="shared" si="1"/>
        <v>0.38277044792270781</v>
      </c>
      <c r="O24" s="19">
        <f t="shared" si="1"/>
        <v>0.41107439016992031</v>
      </c>
      <c r="P24" s="19">
        <f t="shared" si="1"/>
        <v>0.43795653193046358</v>
      </c>
      <c r="Q24" s="19">
        <f t="shared" si="1"/>
        <v>0.46842503274472475</v>
      </c>
      <c r="R24" s="19">
        <f t="shared" si="1"/>
        <v>0.5059805306759152</v>
      </c>
      <c r="S24" s="19">
        <f t="shared" si="1"/>
        <v>0.55036433932076911</v>
      </c>
      <c r="T24" s="19">
        <f t="shared" si="1"/>
        <v>0.60694889793230455</v>
      </c>
      <c r="U24" s="19">
        <f t="shared" si="1"/>
        <v>0.65687063211060426</v>
      </c>
      <c r="V24" s="19">
        <f t="shared" si="1"/>
        <v>0.73474857497818979</v>
      </c>
      <c r="W24" s="19">
        <f t="shared" si="1"/>
        <v>0.85185050396264173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2 Total Costs'!B30</f>
        <v>265988.96989966556</v>
      </c>
      <c r="C30" s="2">
        <f>'Scen 2 Total Costs'!C30</f>
        <v>265988.96989966556</v>
      </c>
      <c r="D30" s="2">
        <f>'Scen 2 Total Costs'!D30</f>
        <v>265988.96989966556</v>
      </c>
      <c r="E30" s="2">
        <f>'Scen 2 Total Costs'!E30</f>
        <v>265988.96989966556</v>
      </c>
      <c r="F30" s="2">
        <f>'Scen 2 Total Costs'!F30</f>
        <v>265988.96989966556</v>
      </c>
      <c r="G30" s="2">
        <f>'Scen 2 Total Costs'!G30</f>
        <v>265988.96989966556</v>
      </c>
      <c r="H30" s="2">
        <f>'Scen 2 Total Costs'!H30</f>
        <v>265988.96989966556</v>
      </c>
      <c r="I30" s="2">
        <f>'Scen 2 Total Costs'!I30</f>
        <v>265988.96989966556</v>
      </c>
      <c r="J30" s="2">
        <f>'Scen 2 Total Costs'!J30</f>
        <v>265988.96989966556</v>
      </c>
      <c r="K30" s="2">
        <f>'Scen 2 Total Costs'!K30</f>
        <v>265988.96989966556</v>
      </c>
      <c r="L30" s="2">
        <f>'Scen 2 Total Costs'!L30</f>
        <v>265988.96989966556</v>
      </c>
      <c r="M30" s="2">
        <f>'Scen 2 Total Costs'!M30</f>
        <v>265988.96989966556</v>
      </c>
      <c r="N30" s="2">
        <f>'Scen 2 Total Costs'!N30</f>
        <v>265988.96989966556</v>
      </c>
      <c r="O30" s="2">
        <f>'Scen 2 Total Costs'!O30</f>
        <v>265988.96989966556</v>
      </c>
      <c r="P30" s="2">
        <f>'Scen 2 Total Costs'!P30</f>
        <v>265988.96989966556</v>
      </c>
      <c r="Q30" s="2">
        <f>'Scen 2 Total Costs'!Q30</f>
        <v>265988.96989966556</v>
      </c>
      <c r="R30" s="2">
        <f>'Scen 2 Total Costs'!R30</f>
        <v>265988.96989966556</v>
      </c>
      <c r="S30" s="2">
        <f>'Scen 2 Total Costs'!S30</f>
        <v>265988.96989966556</v>
      </c>
      <c r="T30" s="2">
        <f>'Scen 2 Total Costs'!T30</f>
        <v>265988.96989966556</v>
      </c>
      <c r="U30" s="2">
        <f>'Scen 2 Total Costs'!U30</f>
        <v>265988.96989966556</v>
      </c>
      <c r="V30" s="2">
        <f>'Scen 2 Total Costs'!V30</f>
        <v>265988.96989966556</v>
      </c>
      <c r="W30" s="2">
        <f>'Scen 2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65897.907251301003</v>
      </c>
      <c r="C41" s="2">
        <f t="shared" ref="C41:W41" si="7">C$24*C30</f>
        <v>63092.221650458567</v>
      </c>
      <c r="D41" s="2">
        <f t="shared" si="7"/>
        <v>65537.612956918689</v>
      </c>
      <c r="E41" s="2">
        <f t="shared" si="7"/>
        <v>70653.196995553299</v>
      </c>
      <c r="F41" s="2">
        <f t="shared" si="7"/>
        <v>71529.192781381178</v>
      </c>
      <c r="G41" s="2">
        <f t="shared" si="7"/>
        <v>73100.322559619977</v>
      </c>
      <c r="H41" s="2">
        <f t="shared" si="7"/>
        <v>76477.481490729304</v>
      </c>
      <c r="I41" s="2">
        <f t="shared" si="7"/>
        <v>79538.02114777088</v>
      </c>
      <c r="J41" s="2">
        <f t="shared" si="7"/>
        <v>82843.743459087171</v>
      </c>
      <c r="K41" s="2">
        <f t="shared" si="7"/>
        <v>88450.065033004561</v>
      </c>
      <c r="L41" s="2">
        <f t="shared" si="7"/>
        <v>92776.874642493975</v>
      </c>
      <c r="M41" s="2">
        <f t="shared" si="7"/>
        <v>96755.151625289494</v>
      </c>
      <c r="N41" s="2">
        <f t="shared" si="7"/>
        <v>101812.71715099463</v>
      </c>
      <c r="O41" s="2">
        <f t="shared" si="7"/>
        <v>109341.25359343032</v>
      </c>
      <c r="P41" s="2">
        <f t="shared" si="7"/>
        <v>116491.606789014</v>
      </c>
      <c r="Q41" s="2">
        <f t="shared" si="7"/>
        <v>124595.89193498644</v>
      </c>
      <c r="R41" s="2">
        <f t="shared" si="7"/>
        <v>134585.24014377283</v>
      </c>
      <c r="S41" s="2">
        <f t="shared" si="7"/>
        <v>146390.84368544139</v>
      </c>
      <c r="T41" s="2">
        <f t="shared" si="7"/>
        <v>161441.71214275094</v>
      </c>
      <c r="U41" s="2">
        <f t="shared" si="7"/>
        <v>174720.34279244181</v>
      </c>
      <c r="V41" s="2">
        <f t="shared" si="7"/>
        <v>195435.01659369588</v>
      </c>
      <c r="W41" s="2">
        <f t="shared" si="7"/>
        <v>226582.83805753404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122802.33348887871</v>
      </c>
      <c r="C43" s="10">
        <f t="shared" ref="C43:W43" si="9">SUM(C41:C42)</f>
        <v>125395.26254188285</v>
      </c>
      <c r="D43" s="10">
        <f t="shared" si="9"/>
        <v>139418.41210835427</v>
      </c>
      <c r="E43" s="10">
        <f t="shared" si="9"/>
        <v>150529.85175274021</v>
      </c>
      <c r="F43" s="10">
        <f t="shared" si="9"/>
        <v>149783.11138195999</v>
      </c>
      <c r="G43" s="10">
        <f t="shared" si="9"/>
        <v>156533.77805368605</v>
      </c>
      <c r="H43" s="10">
        <f t="shared" si="9"/>
        <v>169823.34204011285</v>
      </c>
      <c r="I43" s="10">
        <f t="shared" si="9"/>
        <v>167116.16130520066</v>
      </c>
      <c r="J43" s="10">
        <f t="shared" si="9"/>
        <v>181000.37418044315</v>
      </c>
      <c r="K43" s="10">
        <f t="shared" si="9"/>
        <v>198462.95337762279</v>
      </c>
      <c r="L43" s="10">
        <f t="shared" si="9"/>
        <v>216078.12808794467</v>
      </c>
      <c r="M43" s="10">
        <f t="shared" si="9"/>
        <v>234949.86071787204</v>
      </c>
      <c r="N43" s="10">
        <f t="shared" si="9"/>
        <v>256699.84998644874</v>
      </c>
      <c r="O43" s="10">
        <f t="shared" si="9"/>
        <v>272259.92495641287</v>
      </c>
      <c r="P43" s="10">
        <f t="shared" si="9"/>
        <v>287858.28517460456</v>
      </c>
      <c r="Q43" s="10">
        <f t="shared" si="9"/>
        <v>304848.64145245479</v>
      </c>
      <c r="R43" s="10">
        <f t="shared" si="9"/>
        <v>324184.84033850476</v>
      </c>
      <c r="S43" s="10">
        <f t="shared" si="9"/>
        <v>345821.9674282638</v>
      </c>
      <c r="T43" s="10">
        <f t="shared" si="9"/>
        <v>371214.1645976904</v>
      </c>
      <c r="U43" s="10">
        <f t="shared" si="9"/>
        <v>395370.36463008681</v>
      </c>
      <c r="V43" s="10">
        <f t="shared" si="9"/>
        <v>427526.65478156216</v>
      </c>
      <c r="W43" s="10">
        <f t="shared" si="9"/>
        <v>470709.38773158123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122802.33348887871</v>
      </c>
      <c r="C45" s="10">
        <f t="shared" ref="C45:W45" si="10">SUM(C43:C44)</f>
        <v>125395.26254188285</v>
      </c>
      <c r="D45" s="10">
        <f t="shared" si="10"/>
        <v>139418.41210835427</v>
      </c>
      <c r="E45" s="10">
        <f t="shared" si="10"/>
        <v>150529.85175274021</v>
      </c>
      <c r="F45" s="10">
        <f t="shared" si="10"/>
        <v>149783.11138195999</v>
      </c>
      <c r="G45" s="10">
        <f t="shared" si="10"/>
        <v>156533.77805368605</v>
      </c>
      <c r="H45" s="10">
        <f t="shared" si="10"/>
        <v>169823.34204011285</v>
      </c>
      <c r="I45" s="10">
        <f t="shared" si="10"/>
        <v>167116.16130520066</v>
      </c>
      <c r="J45" s="10">
        <f t="shared" si="10"/>
        <v>181000.37418044315</v>
      </c>
      <c r="K45" s="10">
        <f t="shared" si="10"/>
        <v>198462.95337762279</v>
      </c>
      <c r="L45" s="10">
        <f t="shared" si="10"/>
        <v>216078.12808794467</v>
      </c>
      <c r="M45" s="10">
        <f t="shared" si="10"/>
        <v>234949.86071787204</v>
      </c>
      <c r="N45" s="10">
        <f t="shared" si="10"/>
        <v>256699.84998644874</v>
      </c>
      <c r="O45" s="10">
        <f t="shared" si="10"/>
        <v>272259.92495641287</v>
      </c>
      <c r="P45" s="10">
        <f t="shared" si="10"/>
        <v>287858.28517460456</v>
      </c>
      <c r="Q45" s="10">
        <f t="shared" si="10"/>
        <v>304848.64145245479</v>
      </c>
      <c r="R45" s="10">
        <f t="shared" si="10"/>
        <v>324184.84033850476</v>
      </c>
      <c r="S45" s="10">
        <f t="shared" si="10"/>
        <v>345821.9674282638</v>
      </c>
      <c r="T45" s="10">
        <f t="shared" si="10"/>
        <v>371214.1645976904</v>
      </c>
      <c r="U45" s="10">
        <f t="shared" si="10"/>
        <v>395370.36463008681</v>
      </c>
      <c r="V45" s="10">
        <f t="shared" si="10"/>
        <v>427526.65478156216</v>
      </c>
      <c r="W45" s="10">
        <f t="shared" si="10"/>
        <v>470709.38773158123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122802.33348887871</v>
      </c>
      <c r="C49" s="13">
        <f t="shared" si="11"/>
        <v>125395.26254188285</v>
      </c>
      <c r="D49" s="13">
        <f t="shared" si="11"/>
        <v>139418.41210835427</v>
      </c>
      <c r="E49" s="13">
        <f t="shared" si="11"/>
        <v>150529.85175274021</v>
      </c>
      <c r="F49" s="13">
        <f t="shared" si="11"/>
        <v>149783.11138195999</v>
      </c>
      <c r="G49" s="13">
        <f t="shared" si="11"/>
        <v>156533.77805368605</v>
      </c>
      <c r="H49" s="13">
        <f t="shared" si="11"/>
        <v>169823.34204011285</v>
      </c>
      <c r="I49" s="13">
        <f t="shared" si="11"/>
        <v>167116.16130520066</v>
      </c>
      <c r="J49" s="13">
        <f t="shared" si="11"/>
        <v>181000.37418044315</v>
      </c>
      <c r="K49" s="13">
        <f t="shared" si="11"/>
        <v>198462.95337762279</v>
      </c>
      <c r="L49" s="13">
        <f t="shared" si="11"/>
        <v>216078.12808794467</v>
      </c>
      <c r="M49" s="13">
        <f t="shared" si="11"/>
        <v>234949.86071787204</v>
      </c>
      <c r="N49" s="13">
        <f t="shared" si="11"/>
        <v>256699.84998644874</v>
      </c>
      <c r="O49" s="13">
        <f t="shared" si="11"/>
        <v>272259.92495641287</v>
      </c>
      <c r="P49" s="13">
        <f t="shared" si="11"/>
        <v>287858.28517460456</v>
      </c>
      <c r="Q49" s="13">
        <f t="shared" si="11"/>
        <v>304848.64145245479</v>
      </c>
      <c r="R49" s="13">
        <f t="shared" si="11"/>
        <v>324184.84033850476</v>
      </c>
      <c r="S49" s="13">
        <f t="shared" si="11"/>
        <v>345821.9674282638</v>
      </c>
      <c r="T49" s="13">
        <f t="shared" si="11"/>
        <v>371214.1645976904</v>
      </c>
      <c r="U49" s="13">
        <f t="shared" si="11"/>
        <v>395370.36463008681</v>
      </c>
      <c r="V49" s="13">
        <f t="shared" si="11"/>
        <v>427526.65478156216</v>
      </c>
      <c r="W49" s="13">
        <f t="shared" si="11"/>
        <v>470709.38773158123</v>
      </c>
      <c r="X49" s="13">
        <f>SUM(B49:W49)</f>
        <v>5468387.650114309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7" workbookViewId="0">
      <selection activeCell="B30" sqref="B30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0.24769984779517637</v>
      </c>
      <c r="C22" s="17">
        <f t="shared" si="0"/>
        <v>0.23524891287560831</v>
      </c>
      <c r="D22" s="17">
        <f t="shared" si="0"/>
        <v>0.24252001232083983</v>
      </c>
      <c r="E22" s="17">
        <f t="shared" si="0"/>
        <v>0.25960364755880727</v>
      </c>
      <c r="F22" s="17">
        <f t="shared" si="0"/>
        <v>0.25979410940168912</v>
      </c>
      <c r="G22" s="17">
        <f t="shared" si="0"/>
        <v>0.2670906131980183</v>
      </c>
      <c r="H22" s="17">
        <f t="shared" si="0"/>
        <v>0.27824955623493403</v>
      </c>
      <c r="I22" s="17">
        <f t="shared" si="0"/>
        <v>0.28922698299780608</v>
      </c>
      <c r="J22" s="17">
        <f t="shared" si="0"/>
        <v>0.30100894634023978</v>
      </c>
      <c r="K22" s="17">
        <f t="shared" si="0"/>
        <v>0.32102157304742895</v>
      </c>
      <c r="L22" s="17">
        <f t="shared" si="0"/>
        <v>0.33661308101761328</v>
      </c>
      <c r="M22" s="17">
        <f t="shared" si="0"/>
        <v>0.35087301740081456</v>
      </c>
      <c r="N22" s="17">
        <f t="shared" si="0"/>
        <v>0.36873756568348631</v>
      </c>
      <c r="O22" s="17">
        <f t="shared" si="0"/>
        <v>0.39544635884726864</v>
      </c>
      <c r="P22" s="17">
        <f t="shared" si="0"/>
        <v>0.42065856127652884</v>
      </c>
      <c r="Q22" s="17">
        <f t="shared" si="0"/>
        <v>0.44928049606363846</v>
      </c>
      <c r="R22" s="17">
        <f t="shared" si="0"/>
        <v>0.48478580840757024</v>
      </c>
      <c r="S22" s="17">
        <f t="shared" si="0"/>
        <v>0.52635538503507739</v>
      </c>
      <c r="T22" s="17">
        <f t="shared" si="0"/>
        <v>0.57959936663251843</v>
      </c>
      <c r="U22" s="17">
        <f t="shared" si="0"/>
        <v>0.62708639831653334</v>
      </c>
      <c r="V22" s="17">
        <f t="shared" si="0"/>
        <v>0.70048709126504061</v>
      </c>
      <c r="W22" s="17">
        <f t="shared" si="0"/>
        <v>0.81055724802178652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0.24769984779517637</v>
      </c>
      <c r="C24" s="19">
        <f t="shared" ref="C24:W24" si="1">C22</f>
        <v>0.23524891287560831</v>
      </c>
      <c r="D24" s="19">
        <f t="shared" si="1"/>
        <v>0.24252001232083983</v>
      </c>
      <c r="E24" s="19">
        <f t="shared" si="1"/>
        <v>0.25960364755880727</v>
      </c>
      <c r="F24" s="19">
        <f t="shared" si="1"/>
        <v>0.25979410940168912</v>
      </c>
      <c r="G24" s="19">
        <f t="shared" si="1"/>
        <v>0.2670906131980183</v>
      </c>
      <c r="H24" s="19">
        <f t="shared" si="1"/>
        <v>0.27824955623493403</v>
      </c>
      <c r="I24" s="19">
        <f t="shared" si="1"/>
        <v>0.28922698299780608</v>
      </c>
      <c r="J24" s="19">
        <f t="shared" si="1"/>
        <v>0.30100894634023978</v>
      </c>
      <c r="K24" s="19">
        <f t="shared" si="1"/>
        <v>0.32102157304742895</v>
      </c>
      <c r="L24" s="19">
        <f t="shared" si="1"/>
        <v>0.33661308101761328</v>
      </c>
      <c r="M24" s="19">
        <f t="shared" si="1"/>
        <v>0.35087301740081456</v>
      </c>
      <c r="N24" s="19">
        <f t="shared" si="1"/>
        <v>0.36873756568348631</v>
      </c>
      <c r="O24" s="19">
        <f t="shared" si="1"/>
        <v>0.39544635884726864</v>
      </c>
      <c r="P24" s="19">
        <f t="shared" si="1"/>
        <v>0.42065856127652884</v>
      </c>
      <c r="Q24" s="19">
        <f t="shared" si="1"/>
        <v>0.44928049606363846</v>
      </c>
      <c r="R24" s="19">
        <f t="shared" si="1"/>
        <v>0.48478580840757024</v>
      </c>
      <c r="S24" s="19">
        <f t="shared" si="1"/>
        <v>0.52635538503507739</v>
      </c>
      <c r="T24" s="19">
        <f t="shared" si="1"/>
        <v>0.57959936663251843</v>
      </c>
      <c r="U24" s="19">
        <f t="shared" si="1"/>
        <v>0.62708639831653334</v>
      </c>
      <c r="V24" s="19">
        <f t="shared" si="1"/>
        <v>0.70048709126504061</v>
      </c>
      <c r="W24" s="19">
        <f t="shared" si="1"/>
        <v>0.81055724802178652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265988.96989966556</v>
      </c>
      <c r="C30" s="2">
        <f>'Scen 1 Total Costs'!C30</f>
        <v>265988.96989966556</v>
      </c>
      <c r="D30" s="2">
        <f>'Scen 1 Total Costs'!D30</f>
        <v>265988.96989966556</v>
      </c>
      <c r="E30" s="2">
        <f>'Scen 1 Total Costs'!E30</f>
        <v>265988.96989966556</v>
      </c>
      <c r="F30" s="2">
        <f>'Scen 1 Total Costs'!F30</f>
        <v>265988.96989966556</v>
      </c>
      <c r="G30" s="2">
        <f>'Scen 1 Total Costs'!G30</f>
        <v>265988.96989966556</v>
      </c>
      <c r="H30" s="2">
        <f>'Scen 1 Total Costs'!H30</f>
        <v>265988.96989966556</v>
      </c>
      <c r="I30" s="2">
        <f>'Scen 1 Total Costs'!I30</f>
        <v>265988.96989966556</v>
      </c>
      <c r="J30" s="2">
        <f>'Scen 1 Total Costs'!J30</f>
        <v>265988.96989966556</v>
      </c>
      <c r="K30" s="2">
        <f>'Scen 1 Total Costs'!K30</f>
        <v>265988.96989966556</v>
      </c>
      <c r="L30" s="2">
        <f>'Scen 1 Total Costs'!L30</f>
        <v>265988.96989966556</v>
      </c>
      <c r="M30" s="2">
        <f>'Scen 1 Total Costs'!M30</f>
        <v>265988.96989966556</v>
      </c>
      <c r="N30" s="2">
        <f>'Scen 1 Total Costs'!N30</f>
        <v>265988.96989966556</v>
      </c>
      <c r="O30" s="2">
        <f>'Scen 1 Total Costs'!O30</f>
        <v>265988.96989966556</v>
      </c>
      <c r="P30" s="2">
        <f>'Scen 1 Total Costs'!P30</f>
        <v>265988.96989966556</v>
      </c>
      <c r="Q30" s="2">
        <f>'Scen 1 Total Costs'!Q30</f>
        <v>265988.96989966556</v>
      </c>
      <c r="R30" s="2">
        <f>'Scen 1 Total Costs'!R30</f>
        <v>265988.96989966556</v>
      </c>
      <c r="S30" s="2">
        <f>'Scen 1 Total Costs'!S30</f>
        <v>265988.96989966556</v>
      </c>
      <c r="T30" s="2">
        <f>'Scen 1 Total Costs'!T30</f>
        <v>265988.96989966556</v>
      </c>
      <c r="U30" s="2">
        <f>'Scen 1 Total Costs'!U30</f>
        <v>265988.96989966556</v>
      </c>
      <c r="V30" s="2">
        <f>'Scen 1 Total Costs'!V30</f>
        <v>265988.96989966556</v>
      </c>
      <c r="W30" s="2">
        <f>'Scen 1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65885.42735934291</v>
      </c>
      <c r="C41" s="2">
        <f t="shared" ref="C41:W41" si="7">C$24*C30</f>
        <v>62573.616005799224</v>
      </c>
      <c r="D41" s="2">
        <f t="shared" si="7"/>
        <v>64507.648257274392</v>
      </c>
      <c r="E41" s="2">
        <f t="shared" si="7"/>
        <v>69051.706796362982</v>
      </c>
      <c r="F41" s="2">
        <f t="shared" si="7"/>
        <v>69102.367545756308</v>
      </c>
      <c r="G41" s="2">
        <f t="shared" si="7"/>
        <v>71043.157074410905</v>
      </c>
      <c r="H41" s="2">
        <f t="shared" si="7"/>
        <v>74011.312837969163</v>
      </c>
      <c r="I41" s="2">
        <f t="shared" si="7"/>
        <v>76931.187274774522</v>
      </c>
      <c r="J41" s="2">
        <f t="shared" si="7"/>
        <v>80065.059567624092</v>
      </c>
      <c r="K41" s="2">
        <f t="shared" si="7"/>
        <v>85388.197530455873</v>
      </c>
      <c r="L41" s="2">
        <f t="shared" si="7"/>
        <v>89535.366674627629</v>
      </c>
      <c r="M41" s="2">
        <f t="shared" si="7"/>
        <v>93328.352464030089</v>
      </c>
      <c r="N41" s="2">
        <f t="shared" si="7"/>
        <v>98080.125259460794</v>
      </c>
      <c r="O41" s="2">
        <f t="shared" si="7"/>
        <v>105184.36964035849</v>
      </c>
      <c r="P41" s="2">
        <f t="shared" si="7"/>
        <v>111890.53739341925</v>
      </c>
      <c r="Q41" s="2">
        <f t="shared" si="7"/>
        <v>119503.65634397794</v>
      </c>
      <c r="R41" s="2">
        <f t="shared" si="7"/>
        <v>128947.67780030624</v>
      </c>
      <c r="S41" s="2">
        <f t="shared" si="7"/>
        <v>140004.72666662207</v>
      </c>
      <c r="T41" s="2">
        <f t="shared" si="7"/>
        <v>154167.03848508216</v>
      </c>
      <c r="U41" s="2">
        <f t="shared" si="7"/>
        <v>166798.06512630609</v>
      </c>
      <c r="V41" s="2">
        <f t="shared" si="7"/>
        <v>186321.83983360117</v>
      </c>
      <c r="W41" s="2">
        <f t="shared" si="7"/>
        <v>215599.28744602273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122789.85359692061</v>
      </c>
      <c r="C43" s="10">
        <f t="shared" ref="C43:W43" si="9">SUM(C41:C42)</f>
        <v>124876.65689722351</v>
      </c>
      <c r="D43" s="10">
        <f t="shared" si="9"/>
        <v>138388.44740870997</v>
      </c>
      <c r="E43" s="10">
        <f t="shared" si="9"/>
        <v>148928.36155354988</v>
      </c>
      <c r="F43" s="10">
        <f t="shared" si="9"/>
        <v>147356.28614633513</v>
      </c>
      <c r="G43" s="10">
        <f t="shared" si="9"/>
        <v>154476.61256847699</v>
      </c>
      <c r="H43" s="10">
        <f t="shared" si="9"/>
        <v>167357.17338735273</v>
      </c>
      <c r="I43" s="10">
        <f t="shared" si="9"/>
        <v>164509.32743220427</v>
      </c>
      <c r="J43" s="10">
        <f t="shared" si="9"/>
        <v>178221.69028898008</v>
      </c>
      <c r="K43" s="10">
        <f t="shared" si="9"/>
        <v>195401.08587507409</v>
      </c>
      <c r="L43" s="10">
        <f t="shared" si="9"/>
        <v>212836.62012007833</v>
      </c>
      <c r="M43" s="10">
        <f t="shared" si="9"/>
        <v>231523.06155661264</v>
      </c>
      <c r="N43" s="10">
        <f t="shared" si="9"/>
        <v>252967.2580949149</v>
      </c>
      <c r="O43" s="10">
        <f t="shared" si="9"/>
        <v>268103.04100334109</v>
      </c>
      <c r="P43" s="10">
        <f t="shared" si="9"/>
        <v>283257.21577900986</v>
      </c>
      <c r="Q43" s="10">
        <f t="shared" si="9"/>
        <v>299756.40586144628</v>
      </c>
      <c r="R43" s="10">
        <f t="shared" si="9"/>
        <v>318547.2779950382</v>
      </c>
      <c r="S43" s="10">
        <f t="shared" si="9"/>
        <v>339435.85040944448</v>
      </c>
      <c r="T43" s="10">
        <f t="shared" si="9"/>
        <v>363939.49094002158</v>
      </c>
      <c r="U43" s="10">
        <f t="shared" si="9"/>
        <v>387448.08696395112</v>
      </c>
      <c r="V43" s="10">
        <f t="shared" si="9"/>
        <v>418413.47802146745</v>
      </c>
      <c r="W43" s="10">
        <f t="shared" si="9"/>
        <v>459725.83712006995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122789.85359692061</v>
      </c>
      <c r="C45" s="10">
        <f t="shared" ref="C45:W45" si="10">SUM(C43:C44)</f>
        <v>124876.65689722351</v>
      </c>
      <c r="D45" s="10">
        <f t="shared" si="10"/>
        <v>138388.44740870997</v>
      </c>
      <c r="E45" s="10">
        <f t="shared" si="10"/>
        <v>148928.36155354988</v>
      </c>
      <c r="F45" s="10">
        <f t="shared" si="10"/>
        <v>147356.28614633513</v>
      </c>
      <c r="G45" s="10">
        <f t="shared" si="10"/>
        <v>154476.61256847699</v>
      </c>
      <c r="H45" s="10">
        <f t="shared" si="10"/>
        <v>167357.17338735273</v>
      </c>
      <c r="I45" s="10">
        <f t="shared" si="10"/>
        <v>164509.32743220427</v>
      </c>
      <c r="J45" s="10">
        <f t="shared" si="10"/>
        <v>178221.69028898008</v>
      </c>
      <c r="K45" s="10">
        <f t="shared" si="10"/>
        <v>195401.08587507409</v>
      </c>
      <c r="L45" s="10">
        <f t="shared" si="10"/>
        <v>212836.62012007833</v>
      </c>
      <c r="M45" s="10">
        <f t="shared" si="10"/>
        <v>231523.06155661264</v>
      </c>
      <c r="N45" s="10">
        <f t="shared" si="10"/>
        <v>252967.2580949149</v>
      </c>
      <c r="O45" s="10">
        <f t="shared" si="10"/>
        <v>268103.04100334109</v>
      </c>
      <c r="P45" s="10">
        <f t="shared" si="10"/>
        <v>283257.21577900986</v>
      </c>
      <c r="Q45" s="10">
        <f t="shared" si="10"/>
        <v>299756.40586144628</v>
      </c>
      <c r="R45" s="10">
        <f t="shared" si="10"/>
        <v>318547.2779950382</v>
      </c>
      <c r="S45" s="10">
        <f t="shared" si="10"/>
        <v>339435.85040944448</v>
      </c>
      <c r="T45" s="10">
        <f t="shared" si="10"/>
        <v>363939.49094002158</v>
      </c>
      <c r="U45" s="10">
        <f t="shared" si="10"/>
        <v>387448.08696395112</v>
      </c>
      <c r="V45" s="10">
        <f t="shared" si="10"/>
        <v>418413.47802146745</v>
      </c>
      <c r="W45" s="10">
        <f t="shared" si="10"/>
        <v>459725.83712006995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122789.85359692061</v>
      </c>
      <c r="C49" s="13">
        <f t="shared" si="11"/>
        <v>124876.65689722351</v>
      </c>
      <c r="D49" s="13">
        <f t="shared" si="11"/>
        <v>138388.44740870997</v>
      </c>
      <c r="E49" s="13">
        <f t="shared" si="11"/>
        <v>148928.36155354988</v>
      </c>
      <c r="F49" s="13">
        <f t="shared" si="11"/>
        <v>147356.28614633513</v>
      </c>
      <c r="G49" s="13">
        <f t="shared" si="11"/>
        <v>154476.61256847699</v>
      </c>
      <c r="H49" s="13">
        <f t="shared" si="11"/>
        <v>167357.17338735273</v>
      </c>
      <c r="I49" s="13">
        <f t="shared" si="11"/>
        <v>164509.32743220427</v>
      </c>
      <c r="J49" s="13">
        <f t="shared" si="11"/>
        <v>178221.69028898008</v>
      </c>
      <c r="K49" s="13">
        <f t="shared" si="11"/>
        <v>195401.08587507409</v>
      </c>
      <c r="L49" s="13">
        <f t="shared" si="11"/>
        <v>212836.62012007833</v>
      </c>
      <c r="M49" s="13">
        <f t="shared" si="11"/>
        <v>231523.06155661264</v>
      </c>
      <c r="N49" s="13">
        <f t="shared" si="11"/>
        <v>252967.2580949149</v>
      </c>
      <c r="O49" s="13">
        <f t="shared" si="11"/>
        <v>268103.04100334109</v>
      </c>
      <c r="P49" s="13">
        <f t="shared" si="11"/>
        <v>283257.21577900986</v>
      </c>
      <c r="Q49" s="13">
        <f t="shared" si="11"/>
        <v>299756.40586144628</v>
      </c>
      <c r="R49" s="13">
        <f t="shared" si="11"/>
        <v>318547.2779950382</v>
      </c>
      <c r="S49" s="13">
        <f t="shared" si="11"/>
        <v>339435.85040944448</v>
      </c>
      <c r="T49" s="13">
        <f t="shared" si="11"/>
        <v>363939.49094002158</v>
      </c>
      <c r="U49" s="13">
        <f t="shared" si="11"/>
        <v>387448.08696395112</v>
      </c>
      <c r="V49" s="13">
        <f t="shared" si="11"/>
        <v>418413.47802146745</v>
      </c>
      <c r="W49" s="13">
        <f t="shared" si="11"/>
        <v>459725.83712006995</v>
      </c>
      <c r="X49" s="13">
        <f>SUM(B49:W49)</f>
        <v>5378259.1190202227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workbookViewId="0"/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4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10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7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8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11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9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12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5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10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C1F0903-0D40-4D5E-83E1-FDA4FDD8BEB0}"/>
</file>

<file path=customXml/itemProps2.xml><?xml version="1.0" encoding="utf-8"?>
<ds:datastoreItem xmlns:ds="http://schemas.openxmlformats.org/officeDocument/2006/customXml" ds:itemID="{31543E7A-1DBA-4205-9B56-9246C9230C3A}"/>
</file>

<file path=customXml/itemProps3.xml><?xml version="1.0" encoding="utf-8"?>
<ds:datastoreItem xmlns:ds="http://schemas.openxmlformats.org/officeDocument/2006/customXml" ds:itemID="{E9CC453F-F158-48A4-A9FD-09B9AF87AF3F}"/>
</file>

<file path=customXml/itemProps4.xml><?xml version="1.0" encoding="utf-8"?>
<ds:datastoreItem xmlns:ds="http://schemas.openxmlformats.org/officeDocument/2006/customXml" ds:itemID="{EA4B0F2D-BF38-452A-B63D-79C2DA04B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Elec GasData</vt:lpstr>
      <vt:lpstr>Scen 1 Total Costs</vt:lpstr>
      <vt:lpstr>Scen 2 Total Costs</vt:lpstr>
      <vt:lpstr>Scen 3 Total Costs</vt:lpstr>
      <vt:lpstr>Scen 4 Total Costs</vt:lpstr>
      <vt:lpstr>%  Rate increase</vt:lpstr>
      <vt:lpstr>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2023-12-14T23:46:56Z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