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POLICY\WA POLICY\1. Regulatory\100% Clean\UTC\UE-191023 (CEIP)\CEIP-IRP Comments 9_11\"/>
    </mc:Choice>
  </mc:AlternateContent>
  <xr:revisionPtr revIDLastSave="0" documentId="8_{B3431B65-69DD-4377-A9EC-A4092EE270E2}" xr6:coauthVersionLast="36" xr6:coauthVersionMax="36" xr10:uidLastSave="{00000000-0000-0000-0000-000000000000}"/>
  <bookViews>
    <workbookView xWindow="5060" yWindow="-110" windowWidth="23250" windowHeight="1257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" i="1" l="1"/>
  <c r="G19" i="1"/>
  <c r="G20" i="1"/>
  <c r="G18" i="1"/>
  <c r="G17" i="1"/>
  <c r="H17" i="1" l="1"/>
  <c r="H18" i="1"/>
  <c r="H19" i="1"/>
  <c r="H20" i="1"/>
  <c r="G21" i="1"/>
  <c r="H21" i="1" s="1"/>
  <c r="F17" i="1"/>
  <c r="F18" i="1"/>
  <c r="F19" i="1"/>
  <c r="F20" i="1"/>
  <c r="F21" i="1"/>
  <c r="G12" i="1"/>
  <c r="F12" i="1"/>
  <c r="H13" i="1"/>
  <c r="E5" i="1"/>
  <c r="E6" i="1"/>
  <c r="E7" i="1"/>
  <c r="E8" i="1"/>
  <c r="H8" i="1"/>
  <c r="H7" i="1"/>
  <c r="H6" i="1"/>
  <c r="H5" i="1"/>
  <c r="K7" i="1"/>
  <c r="L7" i="1"/>
  <c r="I7" i="1"/>
  <c r="J7" i="1"/>
  <c r="I8" i="1"/>
  <c r="J8" i="1"/>
  <c r="K8" i="1"/>
  <c r="L8" i="1"/>
  <c r="K6" i="1"/>
  <c r="L6" i="1"/>
  <c r="I6" i="1"/>
  <c r="J6" i="1"/>
  <c r="K5" i="1"/>
  <c r="I5" i="1"/>
  <c r="J5" i="1"/>
  <c r="J9" i="1"/>
  <c r="I9" i="1"/>
  <c r="L5" i="1"/>
  <c r="L9" i="1"/>
  <c r="K9" i="1"/>
</calcChain>
</file>

<file path=xl/sharedStrings.xml><?xml version="1.0" encoding="utf-8"?>
<sst xmlns="http://schemas.openxmlformats.org/spreadsheetml/2006/main" count="33" uniqueCount="30">
  <si>
    <t>Year</t>
  </si>
  <si>
    <t>Incremental cost $</t>
  </si>
  <si>
    <t>Incremental cost %</t>
  </si>
  <si>
    <t>Growth</t>
  </si>
  <si>
    <t>Rate Increase</t>
  </si>
  <si>
    <t>Baseline / Alternative portfolio</t>
  </si>
  <si>
    <t>AVERAGE</t>
  </si>
  <si>
    <t>Weather adjusted sales revenue</t>
  </si>
  <si>
    <t>Total Costs</t>
  </si>
  <si>
    <t>4-year view</t>
  </si>
  <si>
    <t>Interpretation 2</t>
  </si>
  <si>
    <t xml:space="preserve">.040 and .050 Compliance Portfolio </t>
  </si>
  <si>
    <t>Interpretation 1</t>
  </si>
  <si>
    <t>Directly Attributable Costs</t>
  </si>
  <si>
    <t>Attachment C: Example incremental cost calculations</t>
  </si>
  <si>
    <r>
      <t>B</t>
    </r>
    <r>
      <rPr>
        <vertAlign val="subscript"/>
        <sz val="11"/>
        <color theme="1"/>
        <rFont val="Calibri"/>
        <family val="2"/>
        <scheme val="minor"/>
      </rPr>
      <t>0</t>
    </r>
    <r>
      <rPr>
        <sz val="11"/>
        <color theme="1"/>
        <rFont val="Calibri"/>
        <family val="2"/>
        <scheme val="minor"/>
      </rPr>
      <t>*1.02^4-B</t>
    </r>
    <r>
      <rPr>
        <vertAlign val="subscript"/>
        <sz val="11"/>
        <color theme="1"/>
        <rFont val="Calibri"/>
        <family val="2"/>
        <scheme val="minor"/>
      </rPr>
      <t>0</t>
    </r>
  </si>
  <si>
    <t>Incremental Cost</t>
  </si>
  <si>
    <t>CALCULATING THE COST CAP AMOUNT</t>
  </si>
  <si>
    <t>TOTAL</t>
  </si>
  <si>
    <t>Then compare bottom right number to the actual incremental cost for the entire four year period (80 in this example).</t>
  </si>
  <si>
    <r>
      <t>(G</t>
    </r>
    <r>
      <rPr>
        <vertAlign val="sub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>*1.02^3-G</t>
    </r>
    <r>
      <rPr>
        <vertAlign val="sub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>)</t>
    </r>
  </si>
  <si>
    <r>
      <t>(G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*1.02^2-G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</t>
    </r>
  </si>
  <si>
    <r>
      <t>(G</t>
    </r>
    <r>
      <rPr>
        <vertAlign val="sub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*1.02^1-G</t>
    </r>
    <r>
      <rPr>
        <vertAlign val="sub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)</t>
    </r>
  </si>
  <si>
    <t>Year 0 Cost Basis</t>
  </si>
  <si>
    <t>Year 1 Growth Adjustment</t>
  </si>
  <si>
    <t>Year 2 Growth Adjustment</t>
  </si>
  <si>
    <t>Year 3 Growth Adjustment</t>
  </si>
  <si>
    <t>Formula Term</t>
  </si>
  <si>
    <r>
      <t>Base Case 
(B</t>
    </r>
    <r>
      <rPr>
        <i/>
        <vertAlign val="subscript"/>
        <sz val="11"/>
        <color theme="1"/>
        <rFont val="Calibri"/>
        <family val="2"/>
        <scheme val="minor"/>
      </rPr>
      <t>0</t>
    </r>
    <r>
      <rPr>
        <i/>
        <sz val="11"/>
        <color theme="1"/>
        <rFont val="Calibri"/>
        <family val="2"/>
        <scheme val="minor"/>
      </rPr>
      <t xml:space="preserve"> and G</t>
    </r>
    <r>
      <rPr>
        <i/>
        <vertAlign val="subscript"/>
        <sz val="11"/>
        <color theme="1"/>
        <rFont val="Calibri"/>
        <family val="2"/>
        <scheme val="minor"/>
      </rPr>
      <t>n</t>
    </r>
    <r>
      <rPr>
        <i/>
        <sz val="11"/>
        <color theme="1"/>
        <rFont val="Calibri"/>
        <family val="2"/>
        <scheme val="minor"/>
      </rPr>
      <t>)</t>
    </r>
  </si>
  <si>
    <r>
      <t>CETA Case
(B</t>
    </r>
    <r>
      <rPr>
        <i/>
        <vertAlign val="subscript"/>
        <sz val="11"/>
        <color theme="1"/>
        <rFont val="Calibri"/>
        <family val="2"/>
        <scheme val="minor"/>
      </rPr>
      <t>0</t>
    </r>
    <r>
      <rPr>
        <i/>
        <sz val="11"/>
        <color theme="1"/>
        <rFont val="Calibri"/>
        <family val="2"/>
        <scheme val="minor"/>
      </rPr>
      <t>*1.02^n and G</t>
    </r>
    <r>
      <rPr>
        <i/>
        <vertAlign val="subscript"/>
        <sz val="11"/>
        <color theme="1"/>
        <rFont val="Calibri"/>
        <family val="2"/>
        <scheme val="minor"/>
      </rPr>
      <t>n</t>
    </r>
    <r>
      <rPr>
        <i/>
        <sz val="11"/>
        <color theme="1"/>
        <rFont val="Calibri"/>
        <family val="2"/>
        <scheme val="minor"/>
      </rPr>
      <t>*1.02^(4-n))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</si>
</sst>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vertAlign val="subscript"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31">
    <xf numFmtId="0" fontId="0" fillId="0" borderId="0" xfId="0"/>
    <xf numFmtId="0" fontId="0" fillId="0" borderId="0" xfId="0" applyAlignment="1">
      <alignment wrapText="1"/>
    </xf>
    <xf numFmtId="0" fontId="0" fillId="0" borderId="1" xfId="0" applyBorder="1"/>
    <xf numFmtId="0" fontId="1" fillId="0" borderId="0" xfId="0" applyFont="1"/>
    <xf numFmtId="0" fontId="0" fillId="0" borderId="0" xfId="0" applyBorder="1"/>
    <xf numFmtId="0" fontId="0" fillId="0" borderId="0" xfId="0" applyFill="1"/>
    <xf numFmtId="0" fontId="0" fillId="0" borderId="8" xfId="0" applyBorder="1" applyAlignment="1">
      <alignment wrapText="1"/>
    </xf>
    <xf numFmtId="0" fontId="0" fillId="0" borderId="7" xfId="0" applyBorder="1"/>
    <xf numFmtId="0" fontId="0" fillId="0" borderId="7" xfId="0" applyFill="1" applyBorder="1"/>
    <xf numFmtId="0" fontId="0" fillId="0" borderId="5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1" fillId="0" borderId="2" xfId="0" applyFont="1" applyBorder="1"/>
    <xf numFmtId="0" fontId="1" fillId="0" borderId="2" xfId="0" applyFont="1" applyBorder="1" applyAlignment="1">
      <alignment wrapText="1"/>
    </xf>
    <xf numFmtId="0" fontId="1" fillId="0" borderId="8" xfId="0" applyFont="1" applyBorder="1" applyAlignment="1">
      <alignment wrapText="1"/>
    </xf>
    <xf numFmtId="0" fontId="0" fillId="0" borderId="6" xfId="0" applyBorder="1" applyAlignment="1">
      <alignment wrapText="1"/>
    </xf>
    <xf numFmtId="164" fontId="0" fillId="0" borderId="7" xfId="1" applyNumberFormat="1" applyFont="1" applyBorder="1"/>
    <xf numFmtId="0" fontId="0" fillId="0" borderId="2" xfId="0" applyBorder="1"/>
    <xf numFmtId="0" fontId="0" fillId="0" borderId="8" xfId="0" applyBorder="1"/>
    <xf numFmtId="164" fontId="0" fillId="0" borderId="8" xfId="1" applyNumberFormat="1" applyFont="1" applyBorder="1"/>
    <xf numFmtId="0" fontId="0" fillId="0" borderId="0" xfId="0" applyAlignment="1">
      <alignment horizontal="right"/>
    </xf>
    <xf numFmtId="0" fontId="0" fillId="0" borderId="6" xfId="0" applyBorder="1" applyAlignment="1">
      <alignment horizontal="right"/>
    </xf>
    <xf numFmtId="0" fontId="0" fillId="0" borderId="3" xfId="0" applyFill="1" applyBorder="1"/>
    <xf numFmtId="164" fontId="0" fillId="0" borderId="3" xfId="1" applyNumberFormat="1" applyFont="1" applyFill="1" applyBorder="1"/>
    <xf numFmtId="0" fontId="0" fillId="0" borderId="0" xfId="0" applyAlignment="1">
      <alignment vertical="center" wrapText="1"/>
    </xf>
    <xf numFmtId="0" fontId="5" fillId="0" borderId="0" xfId="0" applyFont="1"/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wrapText="1"/>
    </xf>
    <xf numFmtId="0" fontId="1" fillId="0" borderId="4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4" fillId="0" borderId="0" xfId="0" applyFont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1171726</xdr:colOff>
      <xdr:row>21</xdr:row>
      <xdr:rowOff>68036</xdr:rowOff>
    </xdr:from>
    <xdr:to>
      <xdr:col>8</xdr:col>
      <xdr:colOff>60477</xdr:colOff>
      <xdr:row>23</xdr:row>
      <xdr:rowOff>128512</xdr:rowOff>
    </xdr:to>
    <xdr:cxnSp macro="">
      <xdr:nvCxnSpPr>
        <xdr:cNvPr id="4" name="Straight Arrow Connector 3">
          <a:extLst>
            <a:ext uri="{FF2B5EF4-FFF2-40B4-BE49-F238E27FC236}">
              <a16:creationId xmlns:a16="http://schemas.microsoft.com/office/drawing/2014/main" id="{ACED1F13-CD75-4A34-811C-653A09D53E40}"/>
            </a:ext>
          </a:extLst>
        </xdr:cNvPr>
        <xdr:cNvCxnSpPr/>
      </xdr:nvCxnSpPr>
      <xdr:spPr>
        <a:xfrm flipH="1" flipV="1">
          <a:off x="6826250" y="4875893"/>
          <a:ext cx="196548" cy="423333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287261</xdr:colOff>
      <xdr:row>18</xdr:row>
      <xdr:rowOff>216051</xdr:rowOff>
    </xdr:from>
    <xdr:to>
      <xdr:col>8</xdr:col>
      <xdr:colOff>1640416</xdr:colOff>
      <xdr:row>20</xdr:row>
      <xdr:rowOff>47624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BB933638-154A-49FB-88A7-83D40AB2A6ED}"/>
            </a:ext>
          </a:extLst>
        </xdr:cNvPr>
        <xdr:cNvSpPr txBox="1"/>
      </xdr:nvSpPr>
      <xdr:spPr>
        <a:xfrm>
          <a:off x="7526261" y="4930926"/>
          <a:ext cx="1353155" cy="95552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 u="sng"/>
            <a:t>SAMPLE</a:t>
          </a:r>
          <a:r>
            <a:rPr lang="en-US" sz="1100" b="1" u="sng" baseline="0"/>
            <a:t> VARIABLES</a:t>
          </a:r>
          <a:br>
            <a:rPr lang="en-US" sz="1100" b="1" u="sng"/>
          </a:br>
          <a:r>
            <a:rPr lang="en-US" sz="1100"/>
            <a:t>B</a:t>
          </a:r>
          <a:r>
            <a:rPr lang="en-US" sz="1100" baseline="-25000"/>
            <a:t>0</a:t>
          </a:r>
          <a:r>
            <a:rPr lang="en-US" sz="1100"/>
            <a:t> = 1000</a:t>
          </a:r>
        </a:p>
        <a:p>
          <a:r>
            <a:rPr lang="en-US" sz="1100"/>
            <a:t>G</a:t>
          </a:r>
          <a:r>
            <a:rPr lang="en-US" sz="1100" baseline="-25000"/>
            <a:t>1</a:t>
          </a:r>
          <a:r>
            <a:rPr lang="en-US" sz="1100"/>
            <a:t> = 10</a:t>
          </a:r>
        </a:p>
        <a:p>
          <a:r>
            <a:rPr lang="en-US" sz="1100"/>
            <a:t>G</a:t>
          </a:r>
          <a:r>
            <a:rPr lang="en-US" sz="1100" baseline="-25000"/>
            <a:t>2</a:t>
          </a:r>
          <a:r>
            <a:rPr lang="en-US" sz="1100"/>
            <a:t> = 10</a:t>
          </a:r>
        </a:p>
        <a:p>
          <a:r>
            <a:rPr lang="en-US" sz="1100"/>
            <a:t>G</a:t>
          </a:r>
          <a:r>
            <a:rPr lang="en-US" sz="1100" baseline="-25000"/>
            <a:t>3 </a:t>
          </a:r>
          <a:r>
            <a:rPr lang="en-US" sz="1100"/>
            <a:t>= 10</a:t>
          </a:r>
          <a:r>
            <a:rPr lang="en-US" sz="1100" baseline="0"/>
            <a:t> + 50 = 60</a:t>
          </a:r>
          <a:endParaRPr lang="en-US" sz="1100"/>
        </a:p>
      </xdr:txBody>
    </xdr:sp>
    <xdr:clientData/>
  </xdr:twoCellAnchor>
  <xdr:twoCellAnchor>
    <xdr:from>
      <xdr:col>8</xdr:col>
      <xdr:colOff>284844</xdr:colOff>
      <xdr:row>12</xdr:row>
      <xdr:rowOff>161925</xdr:rowOff>
    </xdr:from>
    <xdr:to>
      <xdr:col>11</xdr:col>
      <xdr:colOff>866775</xdr:colOff>
      <xdr:row>18</xdr:row>
      <xdr:rowOff>171450</xdr:rowOff>
    </xdr:to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6" name="TextBox 5">
              <a:extLst>
                <a:ext uri="{FF2B5EF4-FFF2-40B4-BE49-F238E27FC236}">
                  <a16:creationId xmlns:a16="http://schemas.microsoft.com/office/drawing/2014/main" id="{643817AB-7841-4EB4-8247-D01837F4FE31}"/>
                </a:ext>
              </a:extLst>
            </xdr:cNvPr>
            <xdr:cNvSpPr txBox="1"/>
          </xdr:nvSpPr>
          <xdr:spPr>
            <a:xfrm>
              <a:off x="7523844" y="2705100"/>
              <a:ext cx="5058681" cy="2181225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 b="1" i="0" u="sng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FORMULA</a:t>
              </a:r>
            </a:p>
            <a:p>
              <a:endParaRPr lang="en-US" sz="1100" i="1">
                <a:solidFill>
                  <a:schemeClr val="dk1"/>
                </a:solidFill>
                <a:effectLst/>
                <a:latin typeface="Cambria Math" panose="02040503050406030204" pitchFamily="18" charset="0"/>
                <a:ea typeface="+mn-ea"/>
                <a:cs typeface="+mn-cs"/>
              </a:endParaRPr>
            </a:p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10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𝐶</m:t>
                    </m:r>
                    <m:r>
                      <a:rPr lang="en-US" sz="110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=</m:t>
                    </m:r>
                    <m:sSub>
                      <m:sSubPr>
                        <m:ctrlPr>
                          <a:rPr lang="en-US" sz="1100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en-US" sz="1100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(</m:t>
                        </m:r>
                        <m:r>
                          <a:rPr lang="en-US" sz="1100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𝐵</m:t>
                        </m:r>
                      </m:e>
                      <m:sub>
                        <m:r>
                          <a:rPr lang="en-US" sz="1100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0</m:t>
                        </m:r>
                      </m:sub>
                    </m:sSub>
                    <m:r>
                      <a:rPr lang="en-US" sz="110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∗</m:t>
                    </m:r>
                    <m:sSup>
                      <m:sSupPr>
                        <m:ctrlPr>
                          <a:rPr lang="en-US" sz="1100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pPr>
                      <m:e>
                        <m:r>
                          <a:rPr lang="en-US" sz="1100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1.02</m:t>
                        </m:r>
                      </m:e>
                      <m:sup>
                        <m:r>
                          <a:rPr lang="en-US" sz="1100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4</m:t>
                        </m:r>
                      </m:sup>
                    </m:sSup>
                    <m:r>
                      <a:rPr lang="en-US" sz="110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−</m:t>
                    </m:r>
                    <m:sSub>
                      <m:sSubPr>
                        <m:ctrlPr>
                          <a:rPr lang="en-US" sz="1100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en-US" sz="1100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𝐵</m:t>
                        </m:r>
                      </m:e>
                      <m:sub>
                        <m:r>
                          <a:rPr lang="en-US" sz="1100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0</m:t>
                        </m:r>
                      </m:sub>
                    </m:sSub>
                    <m:r>
                      <a:rPr lang="en-US" sz="110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)+</m:t>
                    </m:r>
                    <m:nary>
                      <m:naryPr>
                        <m:chr m:val="∑"/>
                        <m:limLoc m:val="undOvr"/>
                        <m:ctrlPr>
                          <a:rPr lang="en-US" sz="1100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naryPr>
                      <m:sub>
                        <m:r>
                          <a:rPr lang="en-US" sz="1100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𝑛</m:t>
                        </m:r>
                        <m:r>
                          <a:rPr lang="en-US" sz="1100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=1</m:t>
                        </m:r>
                      </m:sub>
                      <m:sup>
                        <m:r>
                          <a:rPr lang="en-US" sz="1100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3</m:t>
                        </m:r>
                      </m:sup>
                      <m:e>
                        <m:sSub>
                          <m:sSubPr>
                            <m:ctrlPr>
                              <a:rPr lang="en-US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en-US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(</m:t>
                            </m:r>
                            <m:r>
                              <a:rPr lang="en-US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𝐺</m:t>
                            </m:r>
                          </m:e>
                          <m:sub>
                            <m:r>
                              <a:rPr lang="en-US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𝑛</m:t>
                            </m:r>
                          </m:sub>
                        </m:sSub>
                        <m:r>
                          <a:rPr lang="en-US" sz="1100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∗</m:t>
                        </m:r>
                        <m:sSup>
                          <m:sSupPr>
                            <m:ctrlPr>
                              <a:rPr lang="en-US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pPr>
                          <m:e>
                            <m:r>
                              <a:rPr lang="en-US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1.02</m:t>
                            </m:r>
                          </m:e>
                          <m:sup>
                            <m:r>
                              <a:rPr lang="en-US" sz="1100" b="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(4−</m:t>
                            </m:r>
                            <m:r>
                              <a:rPr lang="en-US" sz="1100" b="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𝑛</m:t>
                            </m:r>
                            <m:r>
                              <a:rPr lang="en-US" sz="1100" b="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)</m:t>
                            </m:r>
                          </m:sup>
                        </m:sSup>
                        <m:r>
                          <a:rPr lang="en-US" sz="1100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−</m:t>
                        </m:r>
                        <m:sSub>
                          <m:sSubPr>
                            <m:ctrlPr>
                              <a:rPr lang="en-US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en-US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𝐺</m:t>
                            </m:r>
                          </m:e>
                          <m:sub>
                            <m:r>
                              <a:rPr lang="en-US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𝑛</m:t>
                            </m:r>
                          </m:sub>
                        </m:sSub>
                      </m:e>
                    </m:nary>
                    <m:r>
                      <a:rPr lang="en-US" sz="110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)</m:t>
                    </m:r>
                  </m:oMath>
                </m:oMathPara>
              </a14:m>
              <a:endParaRPr 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US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en-US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WHERE:</a:t>
              </a:r>
            </a:p>
            <a:p>
              <a:pPr/>
              <a:br>
                <a:rPr lang="en-US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</a:br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10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𝐶</m:t>
                    </m:r>
                    <m:r>
                      <a:rPr lang="en-US" sz="110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=</m:t>
                    </m:r>
                    <m:r>
                      <a:rPr lang="en-US" sz="110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𝑇𝑜𝑡𝑎𝑙</m:t>
                    </m:r>
                    <m:r>
                      <a:rPr lang="en-US" sz="110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 </m:t>
                    </m:r>
                    <m:r>
                      <a:rPr lang="en-US" sz="110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𝐶𝑜𝑠𝑡</m:t>
                    </m:r>
                    <m:r>
                      <a:rPr lang="en-US" sz="110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 </m:t>
                    </m:r>
                    <m:r>
                      <a:rPr lang="en-US" sz="110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𝐶𝑎𝑝</m:t>
                    </m:r>
                    <m:r>
                      <a:rPr lang="en-US" sz="110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 </m:t>
                    </m:r>
                    <m:r>
                      <a:rPr lang="en-US" sz="110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𝑜𝑣𝑒𝑟</m:t>
                    </m:r>
                    <m:r>
                      <a:rPr lang="en-US" sz="110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 </m:t>
                    </m:r>
                    <m:r>
                      <a:rPr lang="en-US" sz="110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𝑡h𝑒</m:t>
                    </m:r>
                    <m:r>
                      <a:rPr lang="en-US" sz="110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 </m:t>
                    </m:r>
                    <m:r>
                      <a:rPr lang="en-US" sz="110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𝐶𝑜𝑚𝑝𝑙𝑖𝑎𝑛𝑐𝑒</m:t>
                    </m:r>
                    <m:r>
                      <a:rPr lang="en-US" sz="110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 </m:t>
                    </m:r>
                    <m:r>
                      <a:rPr lang="en-US" sz="110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𝑃𝑒𝑟𝑖𝑜𝑑</m:t>
                    </m:r>
                  </m:oMath>
                  <m:oMath xmlns:m="http://schemas.openxmlformats.org/officeDocument/2006/math">
                    <m:sSub>
                      <m:sSubPr>
                        <m:ctrlPr>
                          <a:rPr lang="en-US" sz="1100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en-US" sz="1100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𝐵</m:t>
                        </m:r>
                      </m:e>
                      <m:sub>
                        <m:r>
                          <a:rPr lang="en-US" sz="1100" b="0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0</m:t>
                        </m:r>
                      </m:sub>
                    </m:sSub>
                    <m:r>
                      <a:rPr lang="en-US" sz="110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=</m:t>
                    </m:r>
                    <m:r>
                      <a:rPr lang="en-US" sz="1100" b="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𝑊𝑒𝑎𝑡h𝑒𝑟</m:t>
                    </m:r>
                    <m:r>
                      <a:rPr lang="en-US" sz="1100" b="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 </m:t>
                    </m:r>
                    <m:r>
                      <a:rPr lang="en-US" sz="1100" b="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𝑎𝑑𝑗𝑢𝑠𝑡𝑒𝑑</m:t>
                    </m:r>
                    <m:r>
                      <a:rPr lang="en-US" sz="1100" b="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 </m:t>
                    </m:r>
                    <m:r>
                      <a:rPr lang="en-US" sz="1100" b="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𝑠𝑎𝑙𝑒𝑠</m:t>
                    </m:r>
                    <m:r>
                      <a:rPr lang="en-US" sz="1100" b="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 </m:t>
                    </m:r>
                    <m:r>
                      <a:rPr lang="en-US" sz="1100" b="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𝑟𝑒𝑣𝑒𝑛𝑢𝑒</m:t>
                    </m:r>
                    <m:r>
                      <a:rPr lang="en-US" sz="1100" b="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 </m:t>
                    </m:r>
                    <m:r>
                      <a:rPr lang="en-US" sz="110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𝑖𝑛</m:t>
                    </m:r>
                    <m:r>
                      <a:rPr lang="en-US" sz="110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 </m:t>
                    </m:r>
                    <m:r>
                      <a:rPr lang="en-US" sz="110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𝑌𝑒𝑎𝑟</m:t>
                    </m:r>
                    <m:r>
                      <a:rPr lang="en-US" sz="110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 0</m:t>
                    </m:r>
                  </m:oMath>
                  <m:oMath xmlns:m="http://schemas.openxmlformats.org/officeDocument/2006/math">
                    <m:sSub>
                      <m:sSubPr>
                        <m:ctrlPr>
                          <a:rPr lang="en-US" sz="1100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en-US" sz="1100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𝐺</m:t>
                        </m:r>
                      </m:e>
                      <m:sub>
                        <m:r>
                          <a:rPr lang="en-US" sz="1100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𝑛</m:t>
                        </m:r>
                      </m:sub>
                    </m:sSub>
                    <m:r>
                      <a:rPr lang="en-US" sz="110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=</m:t>
                    </m:r>
                    <m:r>
                      <a:rPr lang="en-US" sz="1100" b="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𝑁𝑜𝑛</m:t>
                    </m:r>
                    <m:r>
                      <a:rPr lang="en-US" sz="1100" b="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−</m:t>
                    </m:r>
                    <m:r>
                      <a:rPr lang="en-US" sz="1100" b="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𝐶𝐸𝑇𝐴</m:t>
                    </m:r>
                    <m:r>
                      <a:rPr lang="en-US" sz="1100" b="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 </m:t>
                    </m:r>
                    <m:r>
                      <a:rPr lang="en-US" sz="1100" b="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𝑟𝑒𝑙𝑎𝑡𝑒𝑑</m:t>
                    </m:r>
                    <m:r>
                      <a:rPr lang="en-US" sz="1100" b="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 </m:t>
                    </m:r>
                    <m:r>
                      <a:rPr lang="en-US" sz="1100" b="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𝑐h𝑎𝑛𝑔𝑒</m:t>
                    </m:r>
                    <m:r>
                      <a:rPr lang="en-US" sz="110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 </m:t>
                    </m:r>
                    <m:r>
                      <a:rPr lang="en-US" sz="110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𝑖𝑛</m:t>
                    </m:r>
                    <m:r>
                      <a:rPr lang="en-US" sz="110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 </m:t>
                    </m:r>
                    <m:r>
                      <a:rPr lang="en-US" sz="1100" b="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𝑠𝑎𝑙𝑒𝑠</m:t>
                    </m:r>
                    <m:r>
                      <a:rPr lang="en-US" sz="1100" b="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 </m:t>
                    </m:r>
                    <m:r>
                      <a:rPr lang="en-US" sz="1100" b="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𝑟𝑒𝑣𝑒𝑛𝑢𝑒</m:t>
                    </m:r>
                    <m:r>
                      <a:rPr lang="en-US" sz="1100" b="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 </m:t>
                    </m:r>
                    <m:r>
                      <a:rPr lang="en-US" sz="110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𝑐𝑜𝑚𝑝𝑎𝑟𝑒𝑑</m:t>
                    </m:r>
                    <m:r>
                      <a:rPr lang="en-US" sz="110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 </m:t>
                    </m:r>
                    <m:r>
                      <a:rPr lang="en-US" sz="110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𝑡𝑜</m:t>
                    </m:r>
                    <m:r>
                      <a:rPr lang="en-US" sz="110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 </m:t>
                    </m:r>
                    <m:sSub>
                      <m:sSubPr>
                        <m:ctrlPr>
                          <a:rPr lang="en-US" sz="1100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en-US" sz="1100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𝐵</m:t>
                        </m:r>
                      </m:e>
                      <m:sub>
                        <m:r>
                          <a:rPr lang="en-US" sz="1100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0</m:t>
                        </m:r>
                      </m:sub>
                    </m:sSub>
                    <m:r>
                      <a:rPr lang="en-US" sz="110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  </m:t>
                    </m:r>
                    <m:r>
                      <a:rPr lang="en-US" sz="110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𝑖𝑛</m:t>
                    </m:r>
                    <m:r>
                      <a:rPr lang="en-US" sz="110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 </m:t>
                    </m:r>
                    <m:r>
                      <a:rPr lang="en-US" sz="1100" b="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𝑌</m:t>
                    </m:r>
                    <m:r>
                      <a:rPr lang="en-US" sz="110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𝑒𝑎𝑟</m:t>
                    </m:r>
                    <m:r>
                      <a:rPr lang="en-US" sz="110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 </m:t>
                    </m:r>
                    <m:r>
                      <a:rPr lang="en-US" sz="110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𝑛</m:t>
                    </m:r>
                  </m:oMath>
                </m:oMathPara>
              </a14:m>
              <a:endParaRPr lang="en-US" sz="1100" i="1">
                <a:solidFill>
                  <a:schemeClr val="dk1"/>
                </a:solidFill>
                <a:effectLst/>
                <a:latin typeface="Cambria Math" panose="02040503050406030204" pitchFamily="18" charset="0"/>
                <a:ea typeface="+mn-ea"/>
                <a:cs typeface="+mn-cs"/>
              </a:endParaRPr>
            </a:p>
            <a:p>
              <a:r>
                <a:rPr lang="en-US" sz="1100" b="0">
                  <a:solidFill>
                    <a:schemeClr val="dk1"/>
                  </a:solidFill>
                  <a:effectLst/>
                  <a:ea typeface="+mn-ea"/>
                  <a:cs typeface="+mn-cs"/>
                </a:rPr>
                <a:t>  </a:t>
              </a:r>
              <a14:m>
                <m:oMath xmlns:m="http://schemas.openxmlformats.org/officeDocument/2006/math">
                  <m:r>
                    <a:rPr lang="en-US" sz="1100" b="0" i="1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𝑛</m:t>
                  </m:r>
                  <m:r>
                    <a:rPr lang="en-US" sz="1100" b="0" i="1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=</m:t>
                  </m:r>
                  <m:r>
                    <a:rPr lang="en-US" sz="1100" b="0" i="1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𝐶𝑜𝑚𝑝𝑙𝑖𝑎𝑛𝑐𝑒</m:t>
                  </m:r>
                  <m:r>
                    <a:rPr lang="en-US" sz="1100" b="0" i="1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 </m:t>
                  </m:r>
                  <m:r>
                    <a:rPr lang="en-US" sz="1100" b="0" i="1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𝑦𝑒𝑎𝑟</m:t>
                  </m:r>
                </m:oMath>
              </a14:m>
              <a:endParaRPr lang="en-US" sz="1100" i="1">
                <a:solidFill>
                  <a:schemeClr val="dk1"/>
                </a:solidFill>
                <a:effectLst/>
                <a:latin typeface="Cambria Math" panose="02040503050406030204" pitchFamily="18" charset="0"/>
                <a:ea typeface="+mn-ea"/>
                <a:cs typeface="+mn-cs"/>
              </a:endParaRPr>
            </a:p>
            <a:p>
              <a:br>
                <a:rPr lang="en-US" sz="1100" i="1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</a:br>
              <a:endParaRPr lang="en-US" sz="1100"/>
            </a:p>
          </xdr:txBody>
        </xdr:sp>
      </mc:Choice>
      <mc:Fallback>
        <xdr:sp macro="" textlink="">
          <xdr:nvSpPr>
            <xdr:cNvPr id="6" name="TextBox 5">
              <a:extLst>
                <a:ext uri="{FF2B5EF4-FFF2-40B4-BE49-F238E27FC236}">
                  <a16:creationId xmlns:a16="http://schemas.microsoft.com/office/drawing/2014/main" id="{643817AB-7841-4EB4-8247-D01837F4FE31}"/>
                </a:ext>
              </a:extLst>
            </xdr:cNvPr>
            <xdr:cNvSpPr txBox="1"/>
          </xdr:nvSpPr>
          <xdr:spPr>
            <a:xfrm>
              <a:off x="7523844" y="2705100"/>
              <a:ext cx="5058681" cy="2181225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 b="1" i="0" u="sng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FORMULA</a:t>
              </a:r>
            </a:p>
            <a:p>
              <a:endParaRPr lang="en-US" sz="1100" i="1">
                <a:solidFill>
                  <a:schemeClr val="dk1"/>
                </a:solidFill>
                <a:effectLst/>
                <a:latin typeface="Cambria Math" panose="02040503050406030204" pitchFamily="18" charset="0"/>
                <a:ea typeface="+mn-ea"/>
                <a:cs typeface="+mn-cs"/>
              </a:endParaRPr>
            </a:p>
            <a:p>
              <a:pPr/>
              <a:r>
                <a:rPr lang="en-US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𝐶=〖(𝐵〗_0∗〖1.02〗^4−𝐵_0)+∑1_(𝑛=1)^3▒〖〖(𝐺〗_𝑛∗〖1.02〗^(</a:t>
              </a:r>
              <a:r>
                <a:rPr lang="en-US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(4−𝑛))</a:t>
              </a:r>
              <a:r>
                <a:rPr lang="en-US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−𝐺_𝑛 〗)</a:t>
              </a:r>
              <a:endParaRPr 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US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en-US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WHERE:</a:t>
              </a:r>
            </a:p>
            <a:p>
              <a:pPr/>
              <a:br>
                <a:rPr lang="en-US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</a:br>
              <a:r>
                <a:rPr lang="en-US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𝐶=𝑇𝑜𝑡𝑎𝑙 𝐶𝑜𝑠𝑡 𝐶𝑎𝑝 𝑜𝑣𝑒𝑟 𝑡ℎ𝑒 𝐶𝑜𝑚𝑝𝑙𝑖𝑎𝑛𝑐𝑒 𝑃𝑒𝑟𝑖𝑜𝑑</a:t>
              </a:r>
              <a:br>
                <a:rPr lang="en-US" sz="1100" i="1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</a:br>
              <a:r>
                <a:rPr lang="en-US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𝐵_</a:t>
              </a:r>
              <a:r>
                <a:rPr lang="en-US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</a:t>
              </a:r>
              <a:r>
                <a:rPr lang="en-US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=</a:t>
              </a:r>
              <a:r>
                <a:rPr lang="en-US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𝑊𝑒𝑎𝑡ℎ𝑒𝑟 𝑎𝑑𝑗𝑢𝑠𝑡𝑒𝑑 𝑠𝑎𝑙𝑒𝑠 𝑟𝑒𝑣𝑒𝑛𝑢𝑒 </a:t>
              </a:r>
              <a:r>
                <a:rPr lang="en-US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𝑖𝑛 𝑌𝑒𝑎𝑟 0</a:t>
              </a:r>
              <a:br>
                <a:rPr lang="en-US" sz="1100" i="1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</a:br>
              <a:r>
                <a:rPr lang="en-US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𝐺_𝑛=</a:t>
              </a:r>
              <a:r>
                <a:rPr lang="en-US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𝑁𝑜𝑛−𝐶𝐸𝑇𝐴 𝑟𝑒𝑙𝑎𝑡𝑒𝑑 𝑐</a:t>
              </a:r>
              <a:r>
                <a:rPr lang="en-US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ℎ𝑎𝑛𝑔𝑒 𝑖𝑛 </a:t>
              </a:r>
              <a:r>
                <a:rPr lang="en-US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𝑠𝑎𝑙𝑒𝑠 𝑟𝑒𝑣𝑒𝑛𝑢𝑒 </a:t>
              </a:r>
              <a:r>
                <a:rPr lang="en-US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𝑐𝑜𝑚𝑝𝑎𝑟𝑒𝑑 𝑡𝑜 𝐵_0   𝑖𝑛 </a:t>
              </a:r>
              <a:r>
                <a:rPr lang="en-US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𝑌</a:t>
              </a:r>
              <a:r>
                <a:rPr lang="en-US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𝑒𝑎𝑟 𝑛</a:t>
              </a:r>
              <a:endParaRPr lang="en-US" sz="1100" i="1">
                <a:solidFill>
                  <a:schemeClr val="dk1"/>
                </a:solidFill>
                <a:effectLst/>
                <a:latin typeface="Cambria Math" panose="02040503050406030204" pitchFamily="18" charset="0"/>
                <a:ea typeface="+mn-ea"/>
                <a:cs typeface="+mn-cs"/>
              </a:endParaRPr>
            </a:p>
            <a:p>
              <a:r>
                <a:rPr lang="en-US" sz="1100" b="0">
                  <a:solidFill>
                    <a:schemeClr val="dk1"/>
                  </a:solidFill>
                  <a:effectLst/>
                  <a:ea typeface="+mn-ea"/>
                  <a:cs typeface="+mn-cs"/>
                </a:rPr>
                <a:t>  </a:t>
              </a:r>
              <a:r>
                <a:rPr lang="en-US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𝑛=𝐶𝑜𝑚𝑝𝑙𝑖𝑎𝑛𝑐𝑒 𝑦𝑒𝑎𝑟</a:t>
              </a:r>
              <a:endParaRPr lang="en-US" sz="1100" i="1">
                <a:solidFill>
                  <a:schemeClr val="dk1"/>
                </a:solidFill>
                <a:effectLst/>
                <a:latin typeface="Cambria Math" panose="02040503050406030204" pitchFamily="18" charset="0"/>
                <a:ea typeface="+mn-ea"/>
                <a:cs typeface="+mn-cs"/>
              </a:endParaRPr>
            </a:p>
            <a:p>
              <a:br>
                <a:rPr lang="en-US" sz="1100" i="1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</a:br>
              <a:endParaRPr lang="en-US" sz="1100"/>
            </a:p>
          </xdr:txBody>
        </xdr:sp>
      </mc:Fallback>
    </mc:AlternateContent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M25"/>
  <sheetViews>
    <sheetView tabSelected="1" zoomScaleNormal="100" workbookViewId="0">
      <selection activeCell="D12" sqref="D12"/>
    </sheetView>
  </sheetViews>
  <sheetFormatPr defaultRowHeight="14.5" x14ac:dyDescent="0.35"/>
  <cols>
    <col min="1" max="1" width="4.7265625" customWidth="1"/>
    <col min="3" max="3" width="8.7265625" customWidth="1"/>
    <col min="4" max="4" width="12.90625" customWidth="1"/>
    <col min="5" max="5" width="16.54296875" customWidth="1"/>
    <col min="6" max="6" width="19.26953125" customWidth="1"/>
    <col min="7" max="7" width="14.08984375" customWidth="1"/>
    <col min="8" max="8" width="18.7265625" customWidth="1"/>
    <col min="9" max="9" width="26.54296875" customWidth="1"/>
    <col min="10" max="10" width="19" bestFit="1" customWidth="1"/>
    <col min="11" max="11" width="18.54296875" customWidth="1"/>
    <col min="12" max="12" width="19" bestFit="1" customWidth="1"/>
    <col min="13" max="13" width="30.6328125" customWidth="1"/>
    <col min="14" max="14" width="9.1796875" customWidth="1"/>
  </cols>
  <sheetData>
    <row r="1" spans="2:13" x14ac:dyDescent="0.35">
      <c r="B1" s="3" t="s">
        <v>14</v>
      </c>
      <c r="C1" s="3"/>
      <c r="D1" s="3"/>
      <c r="E1" s="3"/>
      <c r="F1" s="3"/>
      <c r="G1" s="3"/>
      <c r="H1" s="3"/>
      <c r="I1" s="3"/>
      <c r="J1" s="3"/>
      <c r="K1" s="3"/>
      <c r="L1" s="3"/>
    </row>
    <row r="3" spans="2:13" ht="43.5" x14ac:dyDescent="0.35">
      <c r="B3" s="11" t="s">
        <v>0</v>
      </c>
      <c r="C3" s="12" t="s">
        <v>3</v>
      </c>
      <c r="D3" s="12" t="s">
        <v>4</v>
      </c>
      <c r="E3" s="12" t="s">
        <v>7</v>
      </c>
      <c r="F3" s="12" t="s">
        <v>5</v>
      </c>
      <c r="G3" s="12" t="s">
        <v>11</v>
      </c>
      <c r="H3" s="13" t="s">
        <v>13</v>
      </c>
      <c r="I3" s="28" t="s">
        <v>12</v>
      </c>
      <c r="J3" s="29"/>
      <c r="K3" s="28" t="s">
        <v>10</v>
      </c>
      <c r="L3" s="29"/>
    </row>
    <row r="4" spans="2:13" x14ac:dyDescent="0.35">
      <c r="B4">
        <v>2021</v>
      </c>
      <c r="E4" s="14">
        <v>1000</v>
      </c>
      <c r="G4" s="1"/>
      <c r="H4" s="6"/>
      <c r="I4" s="10" t="s">
        <v>1</v>
      </c>
      <c r="J4" s="9" t="s">
        <v>2</v>
      </c>
      <c r="K4" s="10" t="s">
        <v>1</v>
      </c>
      <c r="L4" s="10" t="s">
        <v>2</v>
      </c>
    </row>
    <row r="5" spans="2:13" x14ac:dyDescent="0.35">
      <c r="B5" s="2">
        <v>2022</v>
      </c>
      <c r="C5" s="2">
        <v>10</v>
      </c>
      <c r="D5" s="2"/>
      <c r="E5" s="4">
        <f>E4+C5+D5</f>
        <v>1010</v>
      </c>
      <c r="F5" s="2">
        <v>200</v>
      </c>
      <c r="G5" s="2">
        <v>220</v>
      </c>
      <c r="H5" s="7">
        <f>(G5-F5)</f>
        <v>20</v>
      </c>
      <c r="I5" s="7">
        <f>H5</f>
        <v>20</v>
      </c>
      <c r="J5" s="15">
        <f>I5/E4</f>
        <v>0.02</v>
      </c>
      <c r="K5" s="7">
        <f>H5</f>
        <v>20</v>
      </c>
      <c r="L5" s="15">
        <f>K5/E4</f>
        <v>0.02</v>
      </c>
    </row>
    <row r="6" spans="2:13" x14ac:dyDescent="0.35">
      <c r="B6">
        <v>2023</v>
      </c>
      <c r="C6">
        <v>10</v>
      </c>
      <c r="E6" s="4">
        <f t="shared" ref="E6:E8" si="0">E5+C6+D6</f>
        <v>1020</v>
      </c>
      <c r="F6">
        <v>250</v>
      </c>
      <c r="G6">
        <v>280</v>
      </c>
      <c r="H6" s="7">
        <f>(G6-F6)</f>
        <v>30</v>
      </c>
      <c r="I6" s="7">
        <f t="shared" ref="I6:I8" si="1">H6</f>
        <v>30</v>
      </c>
      <c r="J6" s="15">
        <f>I6/E5</f>
        <v>2.9702970297029702E-2</v>
      </c>
      <c r="K6" s="7">
        <f>H6-H5</f>
        <v>10</v>
      </c>
      <c r="L6" s="15">
        <f>K6/E5</f>
        <v>9.9009900990099011E-3</v>
      </c>
    </row>
    <row r="7" spans="2:13" x14ac:dyDescent="0.35">
      <c r="B7" s="5">
        <v>2024</v>
      </c>
      <c r="C7" s="5">
        <v>10</v>
      </c>
      <c r="D7" s="5">
        <v>50</v>
      </c>
      <c r="E7" s="4">
        <f t="shared" si="0"/>
        <v>1080</v>
      </c>
      <c r="F7" s="5">
        <v>290</v>
      </c>
      <c r="G7" s="5">
        <v>300</v>
      </c>
      <c r="H7" s="8">
        <f>(G7-F7)</f>
        <v>10</v>
      </c>
      <c r="I7" s="7">
        <f t="shared" si="1"/>
        <v>10</v>
      </c>
      <c r="J7" s="15">
        <f>I7/E6</f>
        <v>9.8039215686274508E-3</v>
      </c>
      <c r="K7" s="7">
        <f t="shared" ref="K7:K8" si="2">H7-H6</f>
        <v>-20</v>
      </c>
      <c r="L7" s="15">
        <f>K7/E6</f>
        <v>-1.9607843137254902E-2</v>
      </c>
      <c r="M7" s="3"/>
    </row>
    <row r="8" spans="2:13" x14ac:dyDescent="0.35">
      <c r="B8" s="16">
        <v>2025</v>
      </c>
      <c r="C8" s="16">
        <v>10</v>
      </c>
      <c r="D8" s="16"/>
      <c r="E8" s="16">
        <f t="shared" si="0"/>
        <v>1090</v>
      </c>
      <c r="F8" s="16">
        <v>310</v>
      </c>
      <c r="G8" s="16">
        <v>330</v>
      </c>
      <c r="H8" s="17">
        <f>(G8-F8)</f>
        <v>20</v>
      </c>
      <c r="I8" s="17">
        <f t="shared" si="1"/>
        <v>20</v>
      </c>
      <c r="J8" s="18">
        <f>I8/E7</f>
        <v>1.8518518518518517E-2</v>
      </c>
      <c r="K8" s="17">
        <f t="shared" si="2"/>
        <v>10</v>
      </c>
      <c r="L8" s="18">
        <f>K8/E7</f>
        <v>9.2592592592592587E-3</v>
      </c>
    </row>
    <row r="9" spans="2:13" x14ac:dyDescent="0.35">
      <c r="H9" s="20" t="s">
        <v>6</v>
      </c>
      <c r="I9" s="21">
        <f>AVERAGE(I5:I8)</f>
        <v>20</v>
      </c>
      <c r="J9" s="22">
        <f t="shared" ref="J9:L9" si="3">AVERAGE(J5:J8)</f>
        <v>1.950635259604392E-2</v>
      </c>
      <c r="K9" s="21">
        <f t="shared" si="3"/>
        <v>5</v>
      </c>
      <c r="L9" s="22">
        <f t="shared" si="3"/>
        <v>4.8881015552535642E-3</v>
      </c>
    </row>
    <row r="11" spans="2:13" x14ac:dyDescent="0.35">
      <c r="E11" s="11" t="s">
        <v>9</v>
      </c>
    </row>
    <row r="12" spans="2:13" x14ac:dyDescent="0.35">
      <c r="E12" s="16" t="s">
        <v>8</v>
      </c>
      <c r="F12" s="16">
        <f>SUM(F5:F8)</f>
        <v>1050</v>
      </c>
      <c r="G12" s="16">
        <f>SUM(G5:G8)</f>
        <v>1130</v>
      </c>
      <c r="H12" s="16">
        <f>G12-F12</f>
        <v>80</v>
      </c>
    </row>
    <row r="13" spans="2:13" x14ac:dyDescent="0.35">
      <c r="G13" s="19" t="s">
        <v>6</v>
      </c>
      <c r="H13">
        <f>H12/4</f>
        <v>20</v>
      </c>
    </row>
    <row r="15" spans="2:13" ht="21" x14ac:dyDescent="0.5">
      <c r="E15" s="30" t="s">
        <v>17</v>
      </c>
      <c r="F15" s="30"/>
      <c r="G15" s="30"/>
      <c r="H15" s="30"/>
    </row>
    <row r="16" spans="2:13" ht="47.5" x14ac:dyDescent="0.35">
      <c r="E16" s="24" t="s">
        <v>27</v>
      </c>
      <c r="F16" s="25" t="s">
        <v>29</v>
      </c>
      <c r="G16" s="25" t="s">
        <v>28</v>
      </c>
      <c r="H16" s="26" t="s">
        <v>16</v>
      </c>
    </row>
    <row r="17" spans="4:9" ht="30" x14ac:dyDescent="0.45">
      <c r="D17" s="27" t="s">
        <v>23</v>
      </c>
      <c r="E17" t="s">
        <v>15</v>
      </c>
      <c r="F17">
        <f>1.02^4*1000</f>
        <v>1082.4321600000001</v>
      </c>
      <c r="G17">
        <f>E4</f>
        <v>1000</v>
      </c>
      <c r="H17">
        <f t="shared" ref="H17:H20" si="4">F17-G17</f>
        <v>82.432160000000067</v>
      </c>
    </row>
    <row r="18" spans="4:9" ht="44.5" x14ac:dyDescent="0.45">
      <c r="D18" s="27" t="s">
        <v>24</v>
      </c>
      <c r="E18" t="s">
        <v>20</v>
      </c>
      <c r="F18">
        <f>1.02^3*10</f>
        <v>10.612079999999999</v>
      </c>
      <c r="G18">
        <f>C5+D5</f>
        <v>10</v>
      </c>
      <c r="H18">
        <f t="shared" si="4"/>
        <v>0.61207999999999885</v>
      </c>
    </row>
    <row r="19" spans="4:9" ht="44.5" x14ac:dyDescent="0.45">
      <c r="D19" s="27" t="s">
        <v>25</v>
      </c>
      <c r="E19" t="s">
        <v>21</v>
      </c>
      <c r="F19">
        <f>10*1.02^2</f>
        <v>10.404</v>
      </c>
      <c r="G19">
        <f t="shared" ref="G19:G20" si="5">C6+D6</f>
        <v>10</v>
      </c>
      <c r="H19">
        <f t="shared" si="4"/>
        <v>0.40399999999999991</v>
      </c>
    </row>
    <row r="20" spans="4:9" ht="44.5" x14ac:dyDescent="0.45">
      <c r="D20" s="27" t="s">
        <v>26</v>
      </c>
      <c r="E20" t="s">
        <v>22</v>
      </c>
      <c r="F20">
        <f>60*1.02</f>
        <v>61.2</v>
      </c>
      <c r="G20">
        <f t="shared" si="5"/>
        <v>60</v>
      </c>
      <c r="H20">
        <f t="shared" si="4"/>
        <v>1.2000000000000028</v>
      </c>
    </row>
    <row r="21" spans="4:9" x14ac:dyDescent="0.35">
      <c r="E21" s="3" t="s">
        <v>18</v>
      </c>
      <c r="F21" s="3">
        <f>SUM(F17:F20)</f>
        <v>1164.6482400000002</v>
      </c>
      <c r="G21" s="3">
        <f>SUM(G17:G20)</f>
        <v>1080</v>
      </c>
      <c r="H21" s="3">
        <f>F21-G21</f>
        <v>84.648240000000214</v>
      </c>
    </row>
    <row r="25" spans="4:9" ht="72.5" x14ac:dyDescent="0.35">
      <c r="I25" s="23" t="s">
        <v>19</v>
      </c>
    </row>
  </sheetData>
  <mergeCells count="3">
    <mergeCell ref="I3:J3"/>
    <mergeCell ref="K3:L3"/>
    <mergeCell ref="E15:H15"/>
  </mergeCells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50F834E2CAD86641B6882DE4A2A48913" ma:contentTypeVersion="56" ma:contentTypeDescription="" ma:contentTypeScope="" ma:versionID="b730447a955cbf8eeb970afb25e4a716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ketNumber xmlns="dc463f71-b30c-4ab2-9473-d307f9d35888">191023</DocketNumber>
    <IndustryCode xmlns="dc463f71-b30c-4ab2-9473-d307f9d35888">140</IndustryCode>
    <Prefix xmlns="dc463f71-b30c-4ab2-9473-d307f9d35888">UE</Prefix>
    <Visibility xmlns="dc463f71-b30c-4ab2-9473-d307f9d35888">Full Visibility</Visibility>
    <DocumentSetType xmlns="dc463f71-b30c-4ab2-9473-d307f9d35888">Comment</DocumentSetType>
    <IsConfidential xmlns="dc463f71-b30c-4ab2-9473-d307f9d35888">false</IsConfidential>
    <CaseType xmlns="dc463f71-b30c-4ab2-9473-d307f9d35888">Rulemaking</CaseType>
    <CaseStatus xmlns="dc463f71-b30c-4ab2-9473-d307f9d35888">Closed</CaseStatus>
    <OpenedDate xmlns="dc463f71-b30c-4ab2-9473-d307f9d35888">2019-12-16T08:00:00+00:00</OpenedDate>
    <Date1 xmlns="dc463f71-b30c-4ab2-9473-d307f9d35888">2020-09-11T07:00:00+00:00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 xsi:nil="true"/>
    <Nickname xmlns="http://schemas.microsoft.com/sharepoint/v3" xsi:nil="true"/>
    <AgendaOrder xmlns="dc463f71-b30c-4ab2-9473-d307f9d35888">false</AgendaOrder>
    <SignificantOrder xmlns="dc463f71-b30c-4ab2-9473-d307f9d35888">false</SignificantOrder>
    <DelegatedOrder xmlns="dc463f71-b30c-4ab2-9473-d307f9d35888">false</DelegatedOrder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658D453-739E-4988-A329-EF431120BF0A}"/>
</file>

<file path=customXml/itemProps2.xml><?xml version="1.0" encoding="utf-8"?>
<ds:datastoreItem xmlns:ds="http://schemas.openxmlformats.org/officeDocument/2006/customXml" ds:itemID="{C11272DF-5907-4ADF-BA6B-292BB65A5757}"/>
</file>

<file path=customXml/itemProps3.xml><?xml version="1.0" encoding="utf-8"?>
<ds:datastoreItem xmlns:ds="http://schemas.openxmlformats.org/officeDocument/2006/customXml" ds:itemID="{A9DD7C10-8C15-4306-AD37-DFBB58EED383}">
  <ds:schemaRefs>
    <ds:schemaRef ds:uri="http://schemas.openxmlformats.org/package/2006/metadata/core-properties"/>
    <ds:schemaRef ds:uri="http://purl.org/dc/dcmitype/"/>
    <ds:schemaRef ds:uri="http://purl.org/dc/elements/1.1/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schemas.microsoft.com/office/2006/metadata/properties"/>
    <ds:schemaRef ds:uri="dc463f71-b30c-4ab2-9473-d307f9d35888"/>
    <ds:schemaRef ds:uri="http://schemas.microsoft.com/sharepoint/v3"/>
    <ds:schemaRef ds:uri="http://purl.org/dc/terms/"/>
  </ds:schemaRefs>
</ds:datastoreItem>
</file>

<file path=customXml/itemProps4.xml><?xml version="1.0" encoding="utf-8"?>
<ds:datastoreItem xmlns:ds="http://schemas.openxmlformats.org/officeDocument/2006/customXml" ds:itemID="{BF6C5513-13A1-4151-AF97-656DF714FB3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Cebulko, Bradley (UTC)</dc:creator>
  <cp:lastModifiedBy>Vlad Gutman</cp:lastModifiedBy>
  <dcterms:created xsi:type="dcterms:W3CDTF">2020-07-06T19:04:12Z</dcterms:created>
  <dcterms:modified xsi:type="dcterms:W3CDTF">2020-09-11T22:47:36Z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0x0101006E56B4D1795A2E4DB2F0B01679ED314A0050F834E2CAD86641B6882DE4A2A48913</vt:lpwstr>
  </property>
  <property fmtid="{D5CDD505-2E9C-101B-9397-08002B2CF9AE}" pid="3" name="EfsecDocumentType">
    <vt:lpwstr>Documents</vt:lpwstr>
  </property>
  <property fmtid="{D5CDD505-2E9C-101B-9397-08002B2CF9AE}" pid="4" name="IsOfficialRecord">
    <vt:bool>false</vt:bool>
  </property>
  <property fmtid="{D5CDD505-2E9C-101B-9397-08002B2CF9AE}" pid="5" name="IsVisibleToEfsecCouncil">
    <vt:bool>false</vt:bool>
  </property>
  <property fmtid="{D5CDD505-2E9C-101B-9397-08002B2CF9AE}" pid="6" name="_docset_NoMedatataSyncRequired">
    <vt:lpwstr>False</vt:lpwstr>
  </property>
  <property fmtid="{D5CDD505-2E9C-101B-9397-08002B2CF9AE}" pid="7" name="IsEFSEC">
    <vt:bool>false</vt:bool>
  </property>
</Properties>
</file>