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barnd\Desktop\PCA\PCA 19\"/>
    </mc:Choice>
  </mc:AlternateContent>
  <xr:revisionPtr revIDLastSave="0" documentId="13_ncr:1_{6A8498E2-7A37-4540-9E6B-B6C42D3313DB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PKW-3" sheetId="6" r:id="rId1"/>
  </sheets>
  <definedNames>
    <definedName name="_xlnm.Print_Area" localSheetId="0">'PKW-3'!$A$1:$N$31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6" l="1"/>
  <c r="M27" i="6" s="1"/>
  <c r="L26" i="6"/>
  <c r="L27" i="6" s="1"/>
  <c r="K26" i="6"/>
  <c r="K27" i="6" s="1"/>
  <c r="J26" i="6"/>
  <c r="J27" i="6" s="1"/>
  <c r="I26" i="6"/>
  <c r="I27" i="6" s="1"/>
  <c r="H26" i="6"/>
  <c r="H27" i="6" s="1"/>
  <c r="G26" i="6"/>
  <c r="G27" i="6" s="1"/>
  <c r="F26" i="6"/>
  <c r="F27" i="6" s="1"/>
  <c r="E26" i="6"/>
  <c r="E27" i="6" s="1"/>
  <c r="D26" i="6"/>
  <c r="D27" i="6" s="1"/>
  <c r="C26" i="6"/>
  <c r="C27" i="6" s="1"/>
  <c r="B26" i="6"/>
  <c r="B27" i="6" s="1"/>
  <c r="N25" i="6"/>
  <c r="N24" i="6"/>
  <c r="N26" i="6" s="1"/>
  <c r="N27" i="6" l="1"/>
</calcChain>
</file>

<file path=xl/sharedStrings.xml><?xml version="1.0" encoding="utf-8"?>
<sst xmlns="http://schemas.openxmlformats.org/spreadsheetml/2006/main" count="24" uniqueCount="24">
  <si>
    <t>Puget Sound Energy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</si>
  <si>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</si>
  <si>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</si>
  <si>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</si>
  <si>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</si>
  <si>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</si>
  <si>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</si>
  <si>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</si>
  <si>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</si>
  <si>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</si>
  <si>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</si>
  <si>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</si>
  <si>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</si>
  <si>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</si>
  <si>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Allowable Costs</t>
  </si>
  <si>
    <t>Baseline Power Costs</t>
  </si>
  <si>
    <t>($ in millions)</t>
  </si>
  <si>
    <t>Under / (over) - recovery</t>
  </si>
  <si>
    <t>Less Firm Wholesale</t>
  </si>
  <si>
    <t>Firm Wholesale Portion</t>
  </si>
  <si>
    <t>2020 PCA</t>
  </si>
  <si>
    <t>Jan 1, 2020 - Oct 14, 2020</t>
  </si>
  <si>
    <t>Oct 15, 2020 -</t>
  </si>
  <si>
    <t>Exh. PKW-3 2020 PCA Period power costs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</si>
</sst>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_);\(&quot;$&quot;#,##0.0\)"/>
    <numFmt numFmtId="166" formatCode="0.00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/>
    <xf numFmtId="0" fontId="1" fillId="0" borderId="0" xfId="0" applyFont="1"/>
    <xf numFmtId="7" fontId="0" fillId="0" borderId="0" xfId="0" applyNumberFormat="1"/>
    <xf numFmtId="0" fontId="7" fillId="0" borderId="0" xfId="0" applyFont="1"/>
    <xf numFmtId="0" fontId="6" fillId="0" borderId="4" xfId="0" applyFont="1" applyBorder="1"/>
    <xf numFmtId="0" fontId="6" fillId="0" borderId="0" xfId="0" applyFont="1" applyFill="1" applyBorder="1"/>
    <xf numFmtId="165" fontId="6" fillId="0" borderId="0" xfId="0" applyNumberFormat="1" applyFont="1" applyFill="1" applyBorder="1"/>
    <xf numFmtId="165" fontId="6" fillId="0" borderId="4" xfId="0" applyNumberFormat="1" applyFont="1" applyFill="1" applyBorder="1"/>
    <xf numFmtId="164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6" fillId="0" borderId="6" xfId="0" applyNumberFormat="1" applyFont="1" applyFill="1" applyBorder="1"/>
    <xf numFmtId="165" fontId="6" fillId="0" borderId="2" xfId="0" applyNumberFormat="1" applyFont="1" applyFill="1" applyBorder="1"/>
    <xf numFmtId="165" fontId="7" fillId="0" borderId="7" xfId="0" applyNumberFormat="1" applyFont="1" applyFill="1" applyBorder="1"/>
    <xf numFmtId="165" fontId="6" fillId="0" borderId="3" xfId="0" applyNumberFormat="1" applyFont="1" applyFill="1" applyBorder="1"/>
    <xf numFmtId="165" fontId="7" fillId="0" borderId="8" xfId="0" applyNumberFormat="1" applyFont="1" applyFill="1" applyBorder="1"/>
    <xf numFmtId="165" fontId="6" fillId="0" borderId="9" xfId="0" applyNumberFormat="1" applyFont="1" applyFill="1" applyBorder="1"/>
    <xf numFmtId="165" fontId="7" fillId="0" borderId="5" xfId="0" applyNumberFormat="1" applyFont="1" applyFill="1" applyBorder="1"/>
    <xf numFmtId="165" fontId="7" fillId="0" borderId="10" xfId="0" applyNumberFormat="1" applyFont="1" applyFill="1" applyBorder="1"/>
    <xf numFmtId="165" fontId="7" fillId="0" borderId="1" xfId="0" applyNumberFormat="1" applyFont="1" applyFill="1" applyBorder="1"/>
    <xf numFmtId="165" fontId="7" fillId="0" borderId="11" xfId="0" applyNumberFormat="1" applyFont="1" applyFill="1" applyBorder="1"/>
    <xf numFmtId="166" fontId="6" fillId="0" borderId="0" xfId="0" applyNumberFormat="1" applyFont="1" applyFill="1" applyBorder="1"/>
    <xf numFmtId="165" fontId="0" fillId="0" borderId="0" xfId="0" applyNumberFormat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0" fillId="0" borderId="0" xfId="0" applyBorder="1"/>
    <xf numFmtId="0" fontId="1" fillId="0" borderId="0" xfId="0" applyFont="1" applyBorder="1"/>
    <xf numFmtId="165" fontId="0" fillId="0" borderId="0" xfId="0" applyNumberFormat="1" applyBorder="1"/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2020 PCA</a:t>
            </a:r>
            <a:r>
              <a:rPr lang="en-US" baseline="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 Period</a:t>
            </a:r>
            <a:r>
              <a:rPr lang="en-US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 power</a:t>
            </a:r>
            <a:r>
              <a:rPr lang="en-US" baseline="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 costs by month</a:t>
            </a:r>
          </a:p>
          <a:p>
            <a:pPr>
              <a:defRPr>
                <a:solidFill>
                  <a:sysClr val="windowText" lastClr="000000"/>
                </a:solidFill>
                <a:cs typeface="Arial" panose="020B0604020202020204" pitchFamily="34" charset="0"/>
              </a:defRPr>
            </a:pPr>
            <a:r>
              <a:rPr lang="en-US" baseline="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($ in millions)</a:t>
            </a:r>
            <a:endParaRPr lang="en-US">
              <a:solidFill>
                <a:sysClr val="windowText" lastClr="000000"/>
              </a:solidFill>
              <a:latin typeface="+mn-lt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39307526830389"/>
          <c:y val="4.178536262037594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'PKW-3'!$A$24</c:f>
              <c:strCache>
                <c:ptCount val="1"/>
                <c:pt idx="0">
                  <c:v>Total Allowable Costs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'PKW-3'!$B$23:$M$23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'PKW-3'!$B$24:$M$24</c:f>
              <c:numCache>
                <c:formatCode>"$"#,##0.0_);\("$"#,##0.0\)</c:formatCode>
                <c:ptCount val="12"/>
                <c:pt idx="0">
                  <c:v>76.948267979999997</c:v>
                </c:pt>
                <c:pt idx="1">
                  <c:v>69.588115000000002</c:v>
                </c:pt>
                <c:pt idx="2">
                  <c:v>71.490365999999995</c:v>
                </c:pt>
                <c:pt idx="3">
                  <c:v>56.643627000000002</c:v>
                </c:pt>
                <c:pt idx="4">
                  <c:v>54.772331999999999</c:v>
                </c:pt>
                <c:pt idx="5">
                  <c:v>51.613419999999998</c:v>
                </c:pt>
                <c:pt idx="6">
                  <c:v>50.923582000000003</c:v>
                </c:pt>
                <c:pt idx="7">
                  <c:v>50.717272000000001</c:v>
                </c:pt>
                <c:pt idx="8">
                  <c:v>49.058309999999999</c:v>
                </c:pt>
                <c:pt idx="9">
                  <c:v>58.866855774193546</c:v>
                </c:pt>
                <c:pt idx="10">
                  <c:v>73.167460000000005</c:v>
                </c:pt>
                <c:pt idx="11">
                  <c:v>83.795508999999996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D-4BDB-8C1F-F2922F2A0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863938616"/>
        <c:axId val="863941896"/>
      </c:barChart>
      <c:lineChart>
        <c:grouping val="standard"/>
        <c:varyColors val="0"/>
        <c:ser>
          <c:idx val="1"/>
          <c:order val="1"/>
          <c:tx>
            <c:strRef>
              <c:f>'PKW-3'!$A$25</c:f>
              <c:strCache>
                <c:ptCount val="1"/>
                <c:pt idx="0">
                  <c:v>Baseline Power Costs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'PKW-3'!$B$23:$M$23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'PKW-3'!$B$25:$M$25</c:f>
              <c:numCache>
                <c:formatCode>"$"#,##0.0_);\("$"#,##0.0\)</c:formatCode>
                <c:ptCount val="12"/>
                <c:pt idx="0">
                  <c:v>67.14027363069799</c:v>
                </c:pt>
                <c:pt idx="1">
                  <c:v>64.284325668396008</c:v>
                </c:pt>
                <c:pt idx="2">
                  <c:v>61.503810481720002</c:v>
                </c:pt>
                <c:pt idx="3">
                  <c:v>48.393743728547996</c:v>
                </c:pt>
                <c:pt idx="4">
                  <c:v>45.78115645143</c:v>
                </c:pt>
                <c:pt idx="5">
                  <c:v>45.086982221742005</c:v>
                </c:pt>
                <c:pt idx="6">
                  <c:v>50.591367312356006</c:v>
                </c:pt>
                <c:pt idx="7">
                  <c:v>50.613148082052</c:v>
                </c:pt>
                <c:pt idx="8">
                  <c:v>46.840199403550002</c:v>
                </c:pt>
                <c:pt idx="9">
                  <c:v>55.202268962034999</c:v>
                </c:pt>
                <c:pt idx="10">
                  <c:v>65.967928599768825</c:v>
                </c:pt>
                <c:pt idx="11">
                  <c:v>70.036252037225807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D-4BDB-8C1F-F2922F2A0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38616"/>
        <c:axId val="863941896"/>
      </c:lineChart>
      <c:catAx>
        <c:axId val="86393861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941896"/>
        <c:crosses val="autoZero"/>
        <c:auto val="1"/>
        <c:lblAlgn val="ctr"/>
        <c:lblOffset val="100"/>
        <c:noMultiLvlLbl val="0"/>
      </c:catAx>
      <c:valAx>
        <c:axId val="8639418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381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9386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399167183660306"/>
          <c:y val="0.19130189662494598"/>
          <c:w val="0.59575155671453417"/>
          <c:h val="9.664406532516767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1311274</xdr:colOff>
      <xdr:row>3</xdr:row>
      <xdr:rowOff>184149</xdr:rowOff>
    </xdr:from>
    <xdr:to>
      <xdr:col>13</xdr:col>
      <xdr:colOff>76200</xdr:colOff>
      <xdr:row>21</xdr:row>
      <xdr:rowOff>92075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my Theme">
  <a:themeElements>
    <a:clrScheme name="PSE">
      <a:dk1>
        <a:srgbClr val="000000"/>
      </a:dk1>
      <a:lt1>
        <a:sysClr val="window" lastClr="FFFFFF"/>
      </a:lt1>
      <a:dk2>
        <a:srgbClr val="003644"/>
      </a:dk2>
      <a:lt2>
        <a:srgbClr val="A9DFDC"/>
      </a:lt2>
      <a:accent1>
        <a:srgbClr val="70C9C4"/>
      </a:accent1>
      <a:accent2>
        <a:srgbClr val="D11947"/>
      </a:accent2>
      <a:accent3>
        <a:srgbClr val="82C341"/>
      </a:accent3>
      <a:accent4>
        <a:srgbClr val="00B3DC"/>
      </a:accent4>
      <a:accent5>
        <a:srgbClr val="A2DADD"/>
      </a:accent5>
      <a:accent6>
        <a:srgbClr val="F7921E"/>
      </a:accent6>
      <a:hlink>
        <a:srgbClr val="073E87"/>
      </a:hlink>
      <a:folHlink>
        <a:srgbClr val="5EAE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zoomScaleNormal="100" workbookViewId="0">
      <selection activeCell="A14" sqref="A14"/>
    </sheetView>
  </sheetViews>
  <sheetFormatPr defaultRowHeight="15" x14ac:dyDescent="0.25"/>
  <cols>
    <col min="1" max="1" width="25" customWidth="1"/>
    <col min="2" max="2" width="8.7109375" bestFit="1" customWidth="1"/>
    <col min="3" max="13" width="6.28515625" bestFit="1" customWidth="1"/>
    <col min="14" max="14" width="7.28515625" style="5" bestFit="1" customWidth="1"/>
    <col min="16" max="16" width="8.7109375" bestFit="1" customWidth="1"/>
  </cols>
  <sheetData>
    <row r="1" spans="1:1" ht="18.75" x14ac:dyDescent="0.3">
      <c r="A1" s="1" t="s">
        <v>0</v>
      </c>
    </row>
    <row r="2" spans="1:1" ht="21" x14ac:dyDescent="0.35">
      <c r="A2" s="2" t="s">
        <v>23</v>
      </c>
    </row>
    <row r="3" spans="1:1" ht="15.75" x14ac:dyDescent="0.25">
      <c r="A3" s="3" t="s">
        <v>20</v>
      </c>
    </row>
    <row r="4" spans="1:1" ht="15.75" x14ac:dyDescent="0.25">
      <c r="A4" s="3"/>
    </row>
    <row r="23" spans="1:15" x14ac:dyDescent="0.25">
      <c r="A23" s="4" t="s">
        <v>16</v>
      </c>
      <c r="B23" s="12" t="s">
        <v>1</v>
      </c>
      <c r="C23" s="12" t="s">
        <v>2</v>
      </c>
      <c r="D23" s="12" t="s">
        <v>3</v>
      </c>
      <c r="E23" s="12" t="s">
        <v>4</v>
      </c>
      <c r="F23" s="12" t="s">
        <v>5</v>
      </c>
      <c r="G23" s="12" t="s">
        <v>6</v>
      </c>
      <c r="H23" s="12" t="s">
        <v>7</v>
      </c>
      <c r="I23" s="12" t="s">
        <v>8</v>
      </c>
      <c r="J23" s="12" t="s">
        <v>9</v>
      </c>
      <c r="K23" s="12" t="s">
        <v>10</v>
      </c>
      <c r="L23" s="12" t="s">
        <v>11</v>
      </c>
      <c r="M23" s="12" t="s">
        <v>12</v>
      </c>
      <c r="N23" s="13" t="s">
        <v>13</v>
      </c>
    </row>
    <row r="24" spans="1:15" x14ac:dyDescent="0.25">
      <c r="A24" s="4" t="s">
        <v>14</v>
      </c>
      <c r="B24" s="14">
        <v>76.948267979999997</v>
      </c>
      <c r="C24" s="15">
        <v>69.588115000000002</v>
      </c>
      <c r="D24" s="15">
        <v>71.490365999999995</v>
      </c>
      <c r="E24" s="15">
        <v>56.643627000000002</v>
      </c>
      <c r="F24" s="15">
        <v>54.772331999999999</v>
      </c>
      <c r="G24" s="15">
        <v>51.613419999999998</v>
      </c>
      <c r="H24" s="15">
        <v>50.923582000000003</v>
      </c>
      <c r="I24" s="15">
        <v>50.717272000000001</v>
      </c>
      <c r="J24" s="15">
        <v>49.058309999999999</v>
      </c>
      <c r="K24" s="15">
        <v>58.866855774193546</v>
      </c>
      <c r="L24" s="15">
        <v>73.167460000000005</v>
      </c>
      <c r="M24" s="15">
        <v>83.795508999999996</v>
      </c>
      <c r="N24" s="16">
        <f>SUM(B24:M24)</f>
        <v>747.58511675419356</v>
      </c>
    </row>
    <row r="25" spans="1:15" x14ac:dyDescent="0.25">
      <c r="A25" s="4" t="s">
        <v>15</v>
      </c>
      <c r="B25" s="17">
        <v>67.14027363069799</v>
      </c>
      <c r="C25" s="10">
        <v>64.284325668396008</v>
      </c>
      <c r="D25" s="10">
        <v>61.503810481720002</v>
      </c>
      <c r="E25" s="10">
        <v>48.393743728547996</v>
      </c>
      <c r="F25" s="10">
        <v>45.78115645143</v>
      </c>
      <c r="G25" s="10">
        <v>45.086982221742005</v>
      </c>
      <c r="H25" s="10">
        <v>50.591367312356006</v>
      </c>
      <c r="I25" s="10">
        <v>50.613148082052</v>
      </c>
      <c r="J25" s="10">
        <v>46.840199403550002</v>
      </c>
      <c r="K25" s="10">
        <v>55.202268962034999</v>
      </c>
      <c r="L25" s="10">
        <v>65.967928599768825</v>
      </c>
      <c r="M25" s="10">
        <v>70.036252037225807</v>
      </c>
      <c r="N25" s="18">
        <f>SUM(B25:M25)</f>
        <v>671.44145657952163</v>
      </c>
    </row>
    <row r="26" spans="1:15" s="5" customFormat="1" x14ac:dyDescent="0.25">
      <c r="A26" s="8" t="s">
        <v>17</v>
      </c>
      <c r="B26" s="19">
        <f>B24-B25</f>
        <v>9.8079943493020068</v>
      </c>
      <c r="C26" s="11">
        <f t="shared" ref="C26:N26" si="0">C24-C25</f>
        <v>5.3037893316039941</v>
      </c>
      <c r="D26" s="11">
        <f t="shared" si="0"/>
        <v>9.9865555182799923</v>
      </c>
      <c r="E26" s="11">
        <f t="shared" si="0"/>
        <v>8.2498832714520063</v>
      </c>
      <c r="F26" s="11">
        <f t="shared" si="0"/>
        <v>8.9911755485699985</v>
      </c>
      <c r="G26" s="11">
        <f t="shared" si="0"/>
        <v>6.5264377782579928</v>
      </c>
      <c r="H26" s="11">
        <f t="shared" si="0"/>
        <v>0.33221468764399731</v>
      </c>
      <c r="I26" s="11">
        <f t="shared" si="0"/>
        <v>0.10412391794800158</v>
      </c>
      <c r="J26" s="11">
        <f t="shared" si="0"/>
        <v>2.2181105964499963</v>
      </c>
      <c r="K26" s="11">
        <f t="shared" si="0"/>
        <v>3.6645868121585465</v>
      </c>
      <c r="L26" s="11">
        <f t="shared" si="0"/>
        <v>7.1995314002311801</v>
      </c>
      <c r="M26" s="11">
        <f t="shared" si="0"/>
        <v>13.759256962774188</v>
      </c>
      <c r="N26" s="20">
        <f t="shared" si="0"/>
        <v>76.143660174671936</v>
      </c>
    </row>
    <row r="27" spans="1:15" x14ac:dyDescent="0.25">
      <c r="A27" s="7" t="s">
        <v>18</v>
      </c>
      <c r="B27" s="21">
        <f t="shared" ref="B27:M27" si="1">B26*(1-$B$30)</f>
        <v>9.8047145559916</v>
      </c>
      <c r="C27" s="22">
        <f t="shared" si="1"/>
        <v>5.3020157444515057</v>
      </c>
      <c r="D27" s="22">
        <f t="shared" si="1"/>
        <v>9.9832160141146797</v>
      </c>
      <c r="E27" s="22">
        <f t="shared" si="1"/>
        <v>8.2471245104860333</v>
      </c>
      <c r="F27" s="22">
        <f t="shared" si="1"/>
        <v>8.9881688994665563</v>
      </c>
      <c r="G27" s="22">
        <f t="shared" si="1"/>
        <v>6.5242553374649432</v>
      </c>
      <c r="H27" s="22">
        <f t="shared" si="1"/>
        <v>0.33210359505244919</v>
      </c>
      <c r="I27" s="22">
        <f t="shared" si="1"/>
        <v>0.10408909890983976</v>
      </c>
      <c r="J27" s="22">
        <f t="shared" si="1"/>
        <v>2.2173688602665433</v>
      </c>
      <c r="K27" s="22">
        <f t="shared" si="1"/>
        <v>3.6633613743285607</v>
      </c>
      <c r="L27" s="22">
        <f t="shared" si="1"/>
        <v>7.1971238769309434</v>
      </c>
      <c r="M27" s="22">
        <f t="shared" si="1"/>
        <v>13.754655867245837</v>
      </c>
      <c r="N27" s="23">
        <f>SUM(B27:M27)</f>
        <v>76.118197734709497</v>
      </c>
    </row>
    <row r="28" spans="1:15" x14ac:dyDescent="0.25">
      <c r="A28" s="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5" x14ac:dyDescent="0.25">
      <c r="A29" s="27" t="s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5" x14ac:dyDescent="0.25">
      <c r="A30" s="26" t="s">
        <v>21</v>
      </c>
      <c r="B30" s="24">
        <v>3.344E-4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5" x14ac:dyDescent="0.25">
      <c r="A31" s="26" t="s">
        <v>22</v>
      </c>
      <c r="B31" s="24">
        <v>3.143E-4</v>
      </c>
    </row>
    <row r="32" spans="1:15" x14ac:dyDescent="0.25">
      <c r="A32" s="9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  <c r="O32" s="28"/>
    </row>
    <row r="33" spans="2:15" x14ac:dyDescent="0.2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  <c r="O34" s="28"/>
    </row>
    <row r="35" spans="2:15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29"/>
      <c r="O35" s="28"/>
    </row>
    <row r="36" spans="2:15" x14ac:dyDescent="0.2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29"/>
      <c r="O36" s="28"/>
    </row>
    <row r="37" spans="2:15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</sheetData>
  <pageMargins left="0.7" right="0.7" top="0.75" bottom="0.75" header="0.3" footer="0.3"/>
  <pageSetup orientation="landscape" r:id="rId1"/>
  <headerFooter>
    <oddFooter>&amp;L&amp;P of &amp;N&amp;CPKW-3&amp;R4/30/2019</oddFooter>
  </headerFooter>
  <rowBreaks count="1" manualBreakCount="1">
    <brk id="26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D147EB60933849A9AB3E607915BF4F" ma:contentTypeVersion="36" ma:contentTypeDescription="" ma:contentTypeScope="" ma:versionID="2e020bff819a6223fad13ad6e14def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2021-04-30T07:00:00+00:00</OpenedDate>
    <SignificantOrder xmlns="dc463f71-b30c-4ab2-9473-d307f9d35888">false</SignificantOrder>
    <Date1 xmlns="dc463f71-b30c-4ab2-9473-d307f9d35888">2021-04-30T07:00:00+00:00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7EBA7F8-E051-4C18-A869-349000FF87CF}"/>
</file>

<file path=customXml/itemProps2.xml><?xml version="1.0" encoding="utf-8"?>
<ds:datastoreItem xmlns:ds="http://schemas.openxmlformats.org/officeDocument/2006/customXml" ds:itemID="{8DF72D5E-DC42-431E-AA8B-F9F244D8C360}"/>
</file>

<file path=customXml/itemProps3.xml><?xml version="1.0" encoding="utf-8"?>
<ds:datastoreItem xmlns:ds="http://schemas.openxmlformats.org/officeDocument/2006/customXml" ds:itemID="{5C194A87-9B02-4CAA-902A-7F2ADA9E2699}"/>
</file>

<file path=customXml/itemProps4.xml><?xml version="1.0" encoding="utf-8"?>
<ds:datastoreItem xmlns:ds="http://schemas.openxmlformats.org/officeDocument/2006/customXml" ds:itemID="{B8E572EA-01EE-4643-AEB6-57BB911B2D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PKW-3</vt:lpstr>
      <vt:lpstr>'PKW-3'!Print_Area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Barnett, Donna L. (BEL)</cp:lastModifiedBy>
  <cp:lastPrinted>2020-04-22T20:03:10Z</cp:lastPrinted>
  <dcterms:created xsi:type="dcterms:W3CDTF">2019-04-23T15:44:37Z</dcterms:created>
  <dcterms:modified xsi:type="dcterms:W3CDTF">2021-04-29T00:30:12Z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0x0101006E56B4D1795A2E4DB2F0B01679ED314A00EBD147EB60933849A9AB3E607915BF4F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