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ea\Documents\NRPortbl\LEGAL\STEEA\"/>
    </mc:Choice>
  </mc:AlternateContent>
  <xr:revisionPtr revIDLastSave="0" documentId="8_{95DCB3CD-BABC-43DA-980D-3F126274B210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JAP-10 Page 1" sheetId="1" r:id="rId1"/>
    <sheet name="JAP-10 Page 2" sheetId="2" r:id="rId2"/>
    <sheet name="JAP-10 Page 3" sheetId="3" r:id="rId3"/>
  </sheets>
  <calcPr calcId="179017"/>
</workbook>
</file>

<file path=xl/calcChain.xml><?xml version="1.0" encoding="utf-8"?>
<calcChain xmlns="http://schemas.openxmlformats.org/spreadsheetml/2006/main">
  <c r="D55" i="3" l="1"/>
  <c r="B54" i="3"/>
  <c r="D51" i="3"/>
  <c r="B50" i="3"/>
  <c r="D47" i="3"/>
  <c r="B46" i="3"/>
  <c r="D43" i="3"/>
  <c r="B42" i="3"/>
  <c r="D39" i="3"/>
  <c r="B38" i="3"/>
  <c r="B34" i="3"/>
  <c r="Q30" i="3"/>
  <c r="D30" i="3"/>
  <c r="C30" i="3"/>
  <c r="D26" i="3"/>
  <c r="C26" i="3"/>
  <c r="D22" i="3"/>
  <c r="C22" i="3"/>
  <c r="D18" i="3"/>
  <c r="C18" i="3"/>
  <c r="D14" i="3"/>
  <c r="C14" i="3"/>
  <c r="A10" i="3"/>
  <c r="A11" i="3" s="1"/>
  <c r="A12" i="2"/>
  <c r="A13" i="2" s="1"/>
  <c r="M13" i="1"/>
  <c r="F12" i="1"/>
  <c r="I13" i="1"/>
  <c r="I11" i="2" s="1"/>
  <c r="H13" i="1"/>
  <c r="E13" i="1"/>
  <c r="E11" i="2" s="1"/>
  <c r="L13" i="1"/>
  <c r="K13" i="1"/>
  <c r="G13" i="1"/>
  <c r="G11" i="2" s="1"/>
  <c r="F11" i="1"/>
  <c r="F13" i="1" s="1"/>
  <c r="F11" i="2" s="1"/>
  <c r="A11" i="1"/>
  <c r="A14" i="2" l="1"/>
  <c r="A15" i="2" s="1"/>
  <c r="C15" i="2"/>
  <c r="Q51" i="3"/>
  <c r="H11" i="2"/>
  <c r="Q43" i="3"/>
  <c r="F15" i="2"/>
  <c r="Q39" i="3"/>
  <c r="E15" i="2"/>
  <c r="L31" i="3"/>
  <c r="P31" i="3"/>
  <c r="H31" i="3"/>
  <c r="O31" i="3"/>
  <c r="K31" i="3"/>
  <c r="G31" i="3"/>
  <c r="Q55" i="3"/>
  <c r="I15" i="2"/>
  <c r="Q47" i="3"/>
  <c r="G15" i="2"/>
  <c r="Q18" i="3"/>
  <c r="F19" i="3" s="1"/>
  <c r="Q22" i="3"/>
  <c r="J23" i="3" s="1"/>
  <c r="Q26" i="3"/>
  <c r="I27" i="3" s="1"/>
  <c r="I52" i="3" s="1"/>
  <c r="I31" i="3"/>
  <c r="M31" i="3"/>
  <c r="D13" i="1"/>
  <c r="D11" i="2" s="1"/>
  <c r="H15" i="2"/>
  <c r="A12" i="3"/>
  <c r="A13" i="3" s="1"/>
  <c r="A14" i="3" s="1"/>
  <c r="A15" i="3" s="1"/>
  <c r="F23" i="3"/>
  <c r="J27" i="3"/>
  <c r="J52" i="3" s="1"/>
  <c r="F31" i="3"/>
  <c r="J31" i="3"/>
  <c r="N31" i="3"/>
  <c r="A12" i="1"/>
  <c r="A13" i="1" s="1"/>
  <c r="Q10" i="3"/>
  <c r="F11" i="3" s="1"/>
  <c r="Q14" i="3"/>
  <c r="M15" i="3" s="1"/>
  <c r="E31" i="3"/>
  <c r="N27" i="3" l="1"/>
  <c r="N52" i="3" s="1"/>
  <c r="E27" i="3"/>
  <c r="E52" i="3" s="1"/>
  <c r="P19" i="3"/>
  <c r="H19" i="3"/>
  <c r="O19" i="3"/>
  <c r="G19" i="3"/>
  <c r="K19" i="3"/>
  <c r="L19" i="3"/>
  <c r="L44" i="3" s="1"/>
  <c r="P11" i="3"/>
  <c r="H11" i="3"/>
  <c r="O11" i="3"/>
  <c r="G11" i="3"/>
  <c r="L11" i="3"/>
  <c r="K11" i="3"/>
  <c r="N15" i="3"/>
  <c r="P23" i="3"/>
  <c r="P48" i="3" s="1"/>
  <c r="H23" i="3"/>
  <c r="O23" i="3"/>
  <c r="G23" i="3"/>
  <c r="K23" i="3"/>
  <c r="K48" i="3" s="1"/>
  <c r="L23" i="3"/>
  <c r="L48" i="3" s="1"/>
  <c r="E15" i="3"/>
  <c r="I23" i="3"/>
  <c r="I11" i="3"/>
  <c r="F27" i="3"/>
  <c r="F52" i="3" s="1"/>
  <c r="N19" i="3"/>
  <c r="N44" i="3" s="1"/>
  <c r="J15" i="3"/>
  <c r="J40" i="3" s="1"/>
  <c r="N11" i="3"/>
  <c r="D15" i="2"/>
  <c r="Q35" i="3"/>
  <c r="M27" i="3"/>
  <c r="M52" i="3" s="1"/>
  <c r="M23" i="3"/>
  <c r="M48" i="3" s="1"/>
  <c r="E19" i="3"/>
  <c r="M11" i="3"/>
  <c r="M19" i="3"/>
  <c r="C13" i="1"/>
  <c r="N23" i="3"/>
  <c r="J19" i="3"/>
  <c r="F15" i="3"/>
  <c r="J11" i="3"/>
  <c r="E23" i="3"/>
  <c r="E11" i="3"/>
  <c r="P56" i="3"/>
  <c r="L56" i="3"/>
  <c r="H56" i="3"/>
  <c r="O56" i="3"/>
  <c r="K56" i="3"/>
  <c r="G56" i="3"/>
  <c r="N56" i="3"/>
  <c r="J56" i="3"/>
  <c r="F56" i="3"/>
  <c r="M56" i="3"/>
  <c r="I56" i="3"/>
  <c r="E56" i="3"/>
  <c r="N40" i="3"/>
  <c r="G40" i="3"/>
  <c r="F40" i="3"/>
  <c r="M40" i="3"/>
  <c r="E40" i="3"/>
  <c r="P15" i="3"/>
  <c r="P40" i="3" s="1"/>
  <c r="H15" i="3"/>
  <c r="H40" i="3" s="1"/>
  <c r="O15" i="3"/>
  <c r="O40" i="3" s="1"/>
  <c r="G15" i="3"/>
  <c r="L15" i="3"/>
  <c r="L40" i="3" s="1"/>
  <c r="K15" i="3"/>
  <c r="K40" i="3" s="1"/>
  <c r="I15" i="3"/>
  <c r="I40" i="3" s="1"/>
  <c r="Q31" i="3"/>
  <c r="A16" i="3"/>
  <c r="A17" i="3" s="1"/>
  <c r="A18" i="3" s="1"/>
  <c r="A19" i="3" s="1"/>
  <c r="P27" i="3"/>
  <c r="P52" i="3" s="1"/>
  <c r="H27" i="3"/>
  <c r="H52" i="3" s="1"/>
  <c r="L27" i="3"/>
  <c r="L52" i="3" s="1"/>
  <c r="K27" i="3"/>
  <c r="K52" i="3" s="1"/>
  <c r="G27" i="3"/>
  <c r="G52" i="3" s="1"/>
  <c r="O27" i="3"/>
  <c r="O52" i="3" s="1"/>
  <c r="I19" i="3"/>
  <c r="N48" i="3"/>
  <c r="J48" i="3"/>
  <c r="F48" i="3"/>
  <c r="I48" i="3"/>
  <c r="E48" i="3"/>
  <c r="H48" i="3"/>
  <c r="G48" i="3"/>
  <c r="O48" i="3"/>
  <c r="O44" i="3"/>
  <c r="K44" i="3"/>
  <c r="G44" i="3"/>
  <c r="J44" i="3"/>
  <c r="F44" i="3"/>
  <c r="M44" i="3"/>
  <c r="I44" i="3"/>
  <c r="E44" i="3"/>
  <c r="P44" i="3"/>
  <c r="H44" i="3"/>
  <c r="Q23" i="3" l="1"/>
  <c r="Q19" i="3"/>
  <c r="Q52" i="3"/>
  <c r="A20" i="3"/>
  <c r="A21" i="3" s="1"/>
  <c r="A22" i="3" s="1"/>
  <c r="A23" i="3" s="1"/>
  <c r="Q27" i="3"/>
  <c r="Q44" i="3"/>
  <c r="Q48" i="3"/>
  <c r="Q40" i="3"/>
  <c r="Q56" i="3"/>
  <c r="Q11" i="3"/>
  <c r="M36" i="3"/>
  <c r="I36" i="3"/>
  <c r="E36" i="3"/>
  <c r="K36" i="3"/>
  <c r="P36" i="3"/>
  <c r="L36" i="3"/>
  <c r="H36" i="3"/>
  <c r="O36" i="3"/>
  <c r="G36" i="3"/>
  <c r="F36" i="3"/>
  <c r="N36" i="3"/>
  <c r="J36" i="3"/>
  <c r="Q15" i="3"/>
  <c r="Q36" i="3" l="1"/>
  <c r="A24" i="3"/>
  <c r="A25" i="3" s="1"/>
  <c r="A26" i="3" s="1"/>
  <c r="A27" i="3" s="1"/>
  <c r="A28" i="3" l="1"/>
  <c r="A29" i="3" s="1"/>
  <c r="A30" i="3" s="1"/>
  <c r="A31" i="3" s="1"/>
  <c r="A32" i="3" l="1"/>
  <c r="A33" i="3" s="1"/>
  <c r="A34" i="3" s="1"/>
  <c r="A35" i="3" s="1"/>
  <c r="A36" i="3" l="1"/>
  <c r="A37" i="3" s="1"/>
  <c r="A38" i="3" s="1"/>
  <c r="A39" i="3" s="1"/>
  <c r="D36" i="3"/>
  <c r="A40" i="3" l="1"/>
  <c r="A41" i="3" s="1"/>
  <c r="A42" i="3" s="1"/>
  <c r="A43" i="3" s="1"/>
  <c r="D40" i="3"/>
  <c r="A44" i="3" l="1"/>
  <c r="A45" i="3" s="1"/>
  <c r="A46" i="3" s="1"/>
  <c r="A47" i="3" s="1"/>
  <c r="D44" i="3"/>
  <c r="A48" i="3" l="1"/>
  <c r="A49" i="3" s="1"/>
  <c r="A50" i="3" s="1"/>
  <c r="A51" i="3" s="1"/>
  <c r="D48" i="3"/>
  <c r="A52" i="3" l="1"/>
  <c r="A53" i="3" s="1"/>
  <c r="A54" i="3" s="1"/>
  <c r="A55" i="3" s="1"/>
  <c r="D52" i="3"/>
  <c r="A56" i="3" l="1"/>
  <c r="D56" i="3"/>
</calcChain>
</file>

<file path=xl/sharedStrings.xml><?xml version="1.0" encoding="utf-8"?>
<sst xmlns="http://schemas.openxmlformats.org/spreadsheetml/2006/main" count="137" uniqueCount="74">
  <si>
    <t>Puget Sound Energy</t>
  </si>
  <si>
    <t>2018 Electric Expedited Rate Filing (ERF)</t>
  </si>
  <si>
    <t>Electric Decoupling Mechanism (Schedule 142)</t>
  </si>
  <si>
    <t>Development of Fixed Power Cost Allowed Revenue by Decoupling Group</t>
  </si>
  <si>
    <t>Line</t>
  </si>
  <si>
    <t xml:space="preserve">Schedule  </t>
  </si>
  <si>
    <t>Schedules</t>
  </si>
  <si>
    <t>Schedule</t>
  </si>
  <si>
    <t>No.</t>
  </si>
  <si>
    <t>Source</t>
  </si>
  <si>
    <t>8 &amp; 24</t>
  </si>
  <si>
    <t>7A, 11, 25, 29, 35 &amp; 43</t>
  </si>
  <si>
    <t>12 &amp; 26</t>
  </si>
  <si>
    <t>10 &amp; 31</t>
  </si>
  <si>
    <t>7A, 11, 25 &amp; 29</t>
  </si>
  <si>
    <t>(a)</t>
  </si>
  <si>
    <t>(b)</t>
  </si>
  <si>
    <t>(c)</t>
  </si>
  <si>
    <t>(d)</t>
  </si>
  <si>
    <t>(e) = Σ (i thru k)</t>
  </si>
  <si>
    <t>(f)</t>
  </si>
  <si>
    <t>(g)</t>
  </si>
  <si>
    <t>(h)</t>
  </si>
  <si>
    <t>(i)</t>
  </si>
  <si>
    <t>(j)</t>
  </si>
  <si>
    <t>(k)</t>
  </si>
  <si>
    <t>Power Cost Revenue:</t>
  </si>
  <si>
    <t>Total Allocated Power Costs</t>
  </si>
  <si>
    <t>UE-170033 WP/Exhibit A-1</t>
  </si>
  <si>
    <t xml:space="preserve">   Allocated Variable Power Costs</t>
  </si>
  <si>
    <t>Annual Allowed Fixed Power Cost Revenue</t>
  </si>
  <si>
    <t>Development of Fixed Power Cost Revenue Per Unit Rates ($/kWh)</t>
  </si>
  <si>
    <t>(e)</t>
  </si>
  <si>
    <t>JAP-10 Page 1</t>
  </si>
  <si>
    <t>Test Year Base Sales (kWh)</t>
  </si>
  <si>
    <t>Exhibit JAP-4</t>
  </si>
  <si>
    <t>Volumetric Fixed Power Cost Revenue Per Unit ($/kWh)</t>
  </si>
  <si>
    <t>Development of Monthly Allowed Fixed Power Cost Revenue</t>
  </si>
  <si>
    <t>Line No.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</si>
  <si>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</si>
  <si>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</si>
  <si>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</si>
  <si>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</si>
  <si>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</si>
  <si>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</si>
  <si>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</si>
  <si>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</si>
  <si>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</si>
  <si>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</si>
  <si>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</si>
  <si>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</si>
  <si>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</si>
  <si>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(l)</t>
  </si>
  <si>
    <t>(m)</t>
  </si>
  <si>
    <t>(n)</t>
  </si>
  <si>
    <t>(o)</t>
  </si>
  <si>
    <t>Sales</t>
  </si>
  <si>
    <t>Schedule 7</t>
  </si>
  <si>
    <t>Weather-Normalized kWh Sales</t>
  </si>
  <si>
    <t>% of Annual Total</t>
  </si>
  <si>
    <t>% of (C(o):R(2))</t>
  </si>
  <si>
    <t>Schedules 8 &amp; 24</t>
  </si>
  <si>
    <t>% of (C(o):R(6))</t>
  </si>
  <si>
    <t>Schedules 7A, 11, 25, 29, 35 &amp; 43</t>
  </si>
  <si>
    <t>% of (C(o):R(10))</t>
  </si>
  <si>
    <t>Schedule 40</t>
  </si>
  <si>
    <t>% of (C(o):R(14))</t>
  </si>
  <si>
    <t>Schedules 12 &amp; 26</t>
  </si>
  <si>
    <t>% of (C(o):R(18))</t>
  </si>
  <si>
    <t>Schedules 10 &amp; 31</t>
  </si>
  <si>
    <t>% of (C(o):R(22))</t>
  </si>
  <si>
    <t>Monthly Allowed Fixed Power Cost (FPC) Revenue</t>
  </si>
  <si>
    <t>Allowed Fixed Power Cost Revenue</t>
  </si>
  <si>
    <t>Monthly Allowed FPC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</si>
</sst>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_(* #,##0_);_(* \(#,##0\);_(* &quot;-&quot;??_);_(@_)"/>
    <numFmt numFmtId="167" formatCode="[$-409]mmm\-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theme="1"/>
      <name val="Calibri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1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center"/>
    </xf>
    <xf numFmtId="164" fontId="1" fillId="0" borderId="0" xfId="0" applyNumberFormat="1" applyFont="1" applyFill="1" applyBorder="1"/>
    <xf numFmtId="164" fontId="1" fillId="0" borderId="0" xfId="0" applyNumberFormat="1" applyFont="1" applyFill="1"/>
    <xf numFmtId="164" fontId="1" fillId="0" borderId="2" xfId="0" applyNumberFormat="1" applyFont="1" applyFill="1" applyBorder="1"/>
    <xf numFmtId="165" fontId="0" fillId="0" borderId="0" xfId="0" applyNumberFormat="1" applyFont="1" applyFill="1"/>
    <xf numFmtId="3" fontId="1" fillId="0" borderId="0" xfId="0" applyNumberFormat="1" applyFont="1" applyFill="1"/>
    <xf numFmtId="0" fontId="3" fillId="0" borderId="0" xfId="0" applyFont="1"/>
    <xf numFmtId="0" fontId="3" fillId="0" borderId="0" xfId="0" applyFont="1" applyFill="1"/>
    <xf numFmtId="0" fontId="1" fillId="0" borderId="1" xfId="0" applyFont="1" applyFill="1" applyBorder="1" applyAlignment="1"/>
    <xf numFmtId="166" fontId="1" fillId="0" borderId="0" xfId="0" applyNumberFormat="1" applyFont="1" applyFill="1" applyBorder="1"/>
    <xf numFmtId="165" fontId="1" fillId="0" borderId="3" xfId="0" applyNumberFormat="1" applyFont="1" applyFill="1" applyBorder="1"/>
    <xf numFmtId="43" fontId="3" fillId="0" borderId="0" xfId="0" applyNumberFormat="1" applyFont="1" applyFill="1"/>
    <xf numFmtId="44" fontId="3" fillId="0" borderId="0" xfId="0" applyNumberFormat="1" applyFont="1"/>
    <xf numFmtId="0" fontId="1" fillId="0" borderId="0" xfId="0" applyFont="1"/>
    <xf numFmtId="0" fontId="4" fillId="0" borderId="0" xfId="0" applyFont="1" applyFill="1"/>
    <xf numFmtId="0" fontId="5" fillId="0" borderId="0" xfId="0" applyFont="1" applyFill="1"/>
    <xf numFmtId="166" fontId="1" fillId="0" borderId="0" xfId="0" applyNumberFormat="1" applyFont="1"/>
    <xf numFmtId="10" fontId="1" fillId="0" borderId="0" xfId="0" applyNumberFormat="1" applyFont="1" applyFill="1"/>
    <xf numFmtId="3" fontId="1" fillId="0" borderId="0" xfId="0" applyNumberFormat="1" applyFont="1"/>
    <xf numFmtId="44" fontId="1" fillId="0" borderId="0" xfId="0" applyNumberFormat="1" applyFont="1" applyFill="1"/>
    <xf numFmtId="44" fontId="1" fillId="0" borderId="0" xfId="0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0" fillId="0" borderId="0" xfId="0" applyFont="1" applyFill="1"/>
    <xf numFmtId="0" fontId="0" fillId="0" borderId="0" xfId="0" applyFont="1"/>
    <xf numFmtId="0" fontId="7" fillId="0" borderId="0" xfId="0" applyFont="1" applyFill="1" applyAlignment="1">
      <alignment horizontal="center"/>
    </xf>
    <xf numFmtId="41" fontId="7" fillId="0" borderId="0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wrapText="1"/>
    </xf>
    <xf numFmtId="41" fontId="7" fillId="0" borderId="1" xfId="0" applyNumberFormat="1" applyFont="1" applyFill="1" applyBorder="1" applyAlignment="1">
      <alignment horizontal="center" wrapText="1"/>
    </xf>
    <xf numFmtId="41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3" fontId="0" fillId="0" borderId="0" xfId="0" applyNumberFormat="1" applyFont="1" applyFill="1"/>
    <xf numFmtId="0" fontId="7" fillId="0" borderId="0" xfId="0" applyFont="1" applyAlignment="1"/>
    <xf numFmtId="0" fontId="7" fillId="0" borderId="0" xfId="0" applyFont="1" applyFill="1" applyAlignment="1"/>
    <xf numFmtId="44" fontId="3" fillId="0" borderId="0" xfId="0" applyNumberFormat="1" applyFont="1" applyFill="1"/>
    <xf numFmtId="164" fontId="3" fillId="0" borderId="0" xfId="0" applyNumberFormat="1" applyFont="1" applyFill="1"/>
    <xf numFmtId="3" fontId="3" fillId="0" borderId="0" xfId="0" applyNumberFormat="1" applyFont="1" applyFill="1"/>
    <xf numFmtId="41" fontId="7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</cellXfs>
  <cellStyles count="2">
    <cellStyle name="Comma 10 2 2 3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tabSelected="1" workbookViewId="0">
      <selection activeCell="C12" sqref="C12"/>
    </sheetView>
  </sheetViews>
  <sheetFormatPr defaultColWidth="9.140625" defaultRowHeight="15" x14ac:dyDescent="0.25"/>
  <cols>
    <col min="1" max="1" width="5.28515625" style="34" customWidth="1"/>
    <col min="2" max="2" width="37.42578125" style="34" bestFit="1" customWidth="1"/>
    <col min="3" max="3" width="23.42578125" style="34" bestFit="1" customWidth="1"/>
    <col min="4" max="4" width="13.5703125" style="34" bestFit="1" customWidth="1"/>
    <col min="5" max="5" width="14" style="34" bestFit="1" customWidth="1"/>
    <col min="6" max="6" width="20.28515625" style="34" bestFit="1" customWidth="1"/>
    <col min="7" max="7" width="12.42578125" style="34" bestFit="1" customWidth="1"/>
    <col min="8" max="8" width="13.5703125" style="34" bestFit="1" customWidth="1"/>
    <col min="9" max="9" width="12.42578125" style="34" bestFit="1" customWidth="1"/>
    <col min="10" max="10" width="1.140625" style="34" customWidth="1"/>
    <col min="11" max="11" width="14" style="34" bestFit="1" customWidth="1"/>
    <col min="12" max="12" width="9.85546875" style="34" bestFit="1" customWidth="1"/>
    <col min="13" max="13" width="11.42578125" style="34" bestFit="1" customWidth="1"/>
    <col min="14" max="16384" width="9.140625" style="34"/>
  </cols>
  <sheetData>
    <row r="1" spans="1:15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33"/>
      <c r="O1" s="33"/>
    </row>
    <row r="2" spans="1:15" x14ac:dyDescent="0.25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33"/>
      <c r="O2" s="33"/>
    </row>
    <row r="3" spans="1:15" x14ac:dyDescent="0.25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33"/>
      <c r="O3" s="33"/>
    </row>
    <row r="4" spans="1:15" x14ac:dyDescent="0.25">
      <c r="A4" s="50" t="s">
        <v>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33"/>
      <c r="O4" s="33"/>
    </row>
    <row r="5" spans="1:15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3"/>
      <c r="O5" s="33"/>
    </row>
    <row r="6" spans="1:15" x14ac:dyDescent="0.25">
      <c r="A6" s="36"/>
      <c r="B6" s="35"/>
      <c r="C6" s="35"/>
      <c r="D6" s="35"/>
      <c r="E6" s="35"/>
      <c r="F6" s="35"/>
      <c r="G6" s="35"/>
      <c r="H6" s="35"/>
      <c r="J6" s="35"/>
      <c r="K6" s="35"/>
      <c r="L6" s="35"/>
      <c r="M6" s="35"/>
      <c r="N6" s="33"/>
      <c r="O6" s="33"/>
    </row>
    <row r="7" spans="1:15" ht="15" customHeight="1" x14ac:dyDescent="0.25">
      <c r="A7" s="37" t="s">
        <v>4</v>
      </c>
      <c r="B7" s="35"/>
      <c r="C7" s="35"/>
      <c r="D7" s="35" t="s">
        <v>5</v>
      </c>
      <c r="E7" s="35" t="s">
        <v>6</v>
      </c>
      <c r="F7" s="35" t="s">
        <v>6</v>
      </c>
      <c r="G7" s="35" t="s">
        <v>7</v>
      </c>
      <c r="H7" s="35" t="s">
        <v>6</v>
      </c>
      <c r="I7" s="35" t="s">
        <v>6</v>
      </c>
      <c r="J7" s="35"/>
      <c r="K7" s="35" t="s">
        <v>6</v>
      </c>
      <c r="L7" s="35" t="s">
        <v>7</v>
      </c>
      <c r="M7" s="35" t="s">
        <v>7</v>
      </c>
      <c r="N7" s="33"/>
      <c r="O7" s="33"/>
    </row>
    <row r="8" spans="1:15" ht="15" customHeight="1" x14ac:dyDescent="0.25">
      <c r="A8" s="38" t="s">
        <v>8</v>
      </c>
      <c r="B8" s="1"/>
      <c r="C8" s="39" t="s">
        <v>9</v>
      </c>
      <c r="D8" s="40">
        <v>7</v>
      </c>
      <c r="E8" s="40" t="s">
        <v>10</v>
      </c>
      <c r="F8" s="40" t="s">
        <v>11</v>
      </c>
      <c r="G8" s="40">
        <v>40</v>
      </c>
      <c r="H8" s="40" t="s">
        <v>12</v>
      </c>
      <c r="I8" s="40" t="s">
        <v>13</v>
      </c>
      <c r="J8" s="41"/>
      <c r="K8" s="40" t="s">
        <v>14</v>
      </c>
      <c r="L8" s="40">
        <v>35</v>
      </c>
      <c r="M8" s="40">
        <v>43</v>
      </c>
      <c r="O8" s="33"/>
    </row>
    <row r="9" spans="1:15" x14ac:dyDescent="0.25">
      <c r="A9" s="2"/>
      <c r="B9" s="3" t="s">
        <v>15</v>
      </c>
      <c r="C9" s="3" t="s">
        <v>16</v>
      </c>
      <c r="D9" s="3" t="s">
        <v>17</v>
      </c>
      <c r="E9" s="3" t="s">
        <v>18</v>
      </c>
      <c r="F9" s="3" t="s">
        <v>19</v>
      </c>
      <c r="G9" s="3" t="s">
        <v>20</v>
      </c>
      <c r="H9" s="3" t="s">
        <v>21</v>
      </c>
      <c r="I9" s="3" t="s">
        <v>22</v>
      </c>
      <c r="J9" s="4"/>
      <c r="K9" s="3" t="s">
        <v>23</v>
      </c>
      <c r="L9" s="3" t="s">
        <v>24</v>
      </c>
      <c r="M9" s="3" t="s">
        <v>25</v>
      </c>
      <c r="O9" s="33"/>
    </row>
    <row r="10" spans="1:15" x14ac:dyDescent="0.25">
      <c r="A10" s="3">
        <v>1</v>
      </c>
      <c r="B10" s="5" t="s">
        <v>26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5" x14ac:dyDescent="0.25">
      <c r="A11" s="3">
        <f t="shared" ref="A11:A13" si="0">A10+1</f>
        <v>2</v>
      </c>
      <c r="B11" s="2" t="s">
        <v>27</v>
      </c>
      <c r="C11" s="6" t="s">
        <v>28</v>
      </c>
      <c r="D11" s="7">
        <v>672967035.48613358</v>
      </c>
      <c r="E11" s="7">
        <v>164984722.0240612</v>
      </c>
      <c r="F11" s="7">
        <f>SUM(K11:M11)</f>
        <v>172065122.55958036</v>
      </c>
      <c r="G11" s="7">
        <v>33505182.833033726</v>
      </c>
      <c r="H11" s="7">
        <v>107735719.21036601</v>
      </c>
      <c r="I11" s="7">
        <v>71169443.565493271</v>
      </c>
      <c r="J11" s="7"/>
      <c r="K11" s="7">
        <v>166578658.14876583</v>
      </c>
      <c r="L11" s="7">
        <v>194855.79365991504</v>
      </c>
      <c r="M11" s="7">
        <v>5291608.6171545899</v>
      </c>
      <c r="N11" s="33"/>
      <c r="O11" s="33"/>
    </row>
    <row r="12" spans="1:15" x14ac:dyDescent="0.25">
      <c r="A12" s="3">
        <f t="shared" si="0"/>
        <v>3</v>
      </c>
      <c r="B12" s="2" t="s">
        <v>29</v>
      </c>
      <c r="C12" s="6" t="s">
        <v>28</v>
      </c>
      <c r="D12" s="7">
        <v>382426533.7292971</v>
      </c>
      <c r="E12" s="7">
        <v>93755759.249597609</v>
      </c>
      <c r="F12" s="8">
        <f>SUM(K12:M12)</f>
        <v>97779333.795500353</v>
      </c>
      <c r="G12" s="7">
        <v>19039968.166564755</v>
      </c>
      <c r="H12" s="7">
        <v>61222906.151250936</v>
      </c>
      <c r="I12" s="7">
        <v>40443412.789949685</v>
      </c>
      <c r="J12" s="7"/>
      <c r="K12" s="7">
        <v>94661544.280682176</v>
      </c>
      <c r="L12" s="7">
        <v>110730.57344124233</v>
      </c>
      <c r="M12" s="7">
        <v>3007058.9413769376</v>
      </c>
      <c r="N12" s="33"/>
      <c r="O12" s="33"/>
    </row>
    <row r="13" spans="1:15" ht="15.75" thickBot="1" x14ac:dyDescent="0.3">
      <c r="A13" s="3">
        <f t="shared" si="0"/>
        <v>4</v>
      </c>
      <c r="B13" s="2" t="s">
        <v>30</v>
      </c>
      <c r="C13" s="3" t="str">
        <f>"("&amp;A11&amp;") - ("&amp;A12&amp;")"</f>
        <v>(2) - (3)</v>
      </c>
      <c r="D13" s="9">
        <f>D11-D12</f>
        <v>290540501.75683647</v>
      </c>
      <c r="E13" s="9">
        <f t="shared" ref="E13:M13" si="1">E11-E12</f>
        <v>71228962.774463594</v>
      </c>
      <c r="F13" s="9">
        <f t="shared" si="1"/>
        <v>74285788.764080003</v>
      </c>
      <c r="G13" s="9">
        <f>G11-G12</f>
        <v>14465214.66646897</v>
      </c>
      <c r="H13" s="9">
        <f t="shared" si="1"/>
        <v>46512813.059115075</v>
      </c>
      <c r="I13" s="9">
        <f t="shared" si="1"/>
        <v>30726030.775543585</v>
      </c>
      <c r="J13" s="8"/>
      <c r="K13" s="9">
        <f t="shared" si="1"/>
        <v>71917113.868083656</v>
      </c>
      <c r="L13" s="9">
        <f t="shared" si="1"/>
        <v>84125.220218672708</v>
      </c>
      <c r="M13" s="9">
        <f t="shared" si="1"/>
        <v>2284549.6757776523</v>
      </c>
      <c r="N13" s="33"/>
      <c r="O13" s="33"/>
    </row>
    <row r="14" spans="1:15" ht="15.75" thickTop="1" x14ac:dyDescent="0.25">
      <c r="A14" s="2"/>
      <c r="B14" s="33"/>
      <c r="C14" s="33"/>
      <c r="D14" s="33"/>
      <c r="E14" s="42"/>
      <c r="F14" s="42"/>
      <c r="G14" s="42"/>
      <c r="H14" s="42"/>
      <c r="I14" s="42"/>
      <c r="J14" s="42"/>
      <c r="K14" s="42"/>
      <c r="L14" s="42"/>
      <c r="M14" s="42"/>
      <c r="N14" s="33"/>
      <c r="O14" s="33"/>
    </row>
    <row r="15" spans="1:15" x14ac:dyDescent="0.25">
      <c r="A15" s="33"/>
      <c r="B15" s="2"/>
      <c r="C15" s="33"/>
      <c r="D15" s="10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6" spans="1:15" x14ac:dyDescent="0.25">
      <c r="A16" s="3"/>
      <c r="B16" s="2"/>
      <c r="C16" s="6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33"/>
      <c r="O16" s="33"/>
    </row>
    <row r="17" spans="1:15" x14ac:dyDescent="0.25">
      <c r="A17" s="33"/>
      <c r="B17" s="2"/>
      <c r="C17" s="33"/>
      <c r="D17" s="10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</row>
    <row r="18" spans="1:15" x14ac:dyDescent="0.25">
      <c r="A18" s="33"/>
      <c r="B18" s="33"/>
      <c r="C18" s="33"/>
      <c r="D18" s="33"/>
    </row>
    <row r="19" spans="1:15" x14ac:dyDescent="0.25">
      <c r="A19" s="33"/>
      <c r="B19" s="33"/>
      <c r="C19" s="33"/>
      <c r="D19" s="33"/>
    </row>
    <row r="20" spans="1:15" x14ac:dyDescent="0.25">
      <c r="A20" s="33"/>
      <c r="B20" s="33"/>
      <c r="C20" s="33"/>
      <c r="D20" s="33"/>
    </row>
  </sheetData>
  <mergeCells count="4">
    <mergeCell ref="A1:M1"/>
    <mergeCell ref="A2:M2"/>
    <mergeCell ref="A3:M3"/>
    <mergeCell ref="A4:M4"/>
  </mergeCells>
  <printOptions horizontalCentered="1"/>
  <pageMargins left="0.7" right="0.7" top="0.75" bottom="0.75" header="0.3" footer="0.3"/>
  <pageSetup scale="58" orientation="landscape" blackAndWhite="1" horizontalDpi="300" verticalDpi="300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4"/>
  <sheetViews>
    <sheetView topLeftCell="C1" zoomScaleNormal="100" workbookViewId="0">
      <selection activeCell="E11" sqref="E11"/>
    </sheetView>
  </sheetViews>
  <sheetFormatPr defaultColWidth="9.140625" defaultRowHeight="12.75" x14ac:dyDescent="0.2"/>
  <cols>
    <col min="1" max="1" width="5.28515625" style="12" customWidth="1"/>
    <col min="2" max="2" width="48.85546875" style="12" customWidth="1"/>
    <col min="3" max="3" width="15.5703125" style="12" customWidth="1"/>
    <col min="4" max="4" width="15.28515625" style="12" customWidth="1"/>
    <col min="5" max="5" width="17.7109375" style="12" bestFit="1" customWidth="1"/>
    <col min="6" max="6" width="20.5703125" style="12" bestFit="1" customWidth="1"/>
    <col min="7" max="7" width="15.28515625" style="12" customWidth="1"/>
    <col min="8" max="8" width="18.28515625" style="12" bestFit="1" customWidth="1"/>
    <col min="9" max="9" width="15.28515625" style="12" customWidth="1"/>
    <col min="10" max="10" width="10.28515625" style="12" bestFit="1" customWidth="1"/>
    <col min="11" max="16384" width="9.140625" style="12"/>
  </cols>
  <sheetData>
    <row r="1" spans="1:17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43"/>
      <c r="K1" s="43"/>
      <c r="L1" s="43"/>
      <c r="M1" s="43"/>
      <c r="N1" s="43"/>
      <c r="O1" s="43"/>
      <c r="P1" s="43"/>
      <c r="Q1" s="43"/>
    </row>
    <row r="2" spans="1:17" x14ac:dyDescent="0.2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43"/>
      <c r="K2" s="43"/>
      <c r="L2" s="43"/>
      <c r="M2" s="43"/>
      <c r="N2" s="43"/>
      <c r="O2" s="43"/>
      <c r="P2" s="43"/>
      <c r="Q2" s="43"/>
    </row>
    <row r="3" spans="1:17" x14ac:dyDescent="0.2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43"/>
      <c r="K3" s="43"/>
      <c r="L3" s="43"/>
      <c r="M3" s="43"/>
      <c r="N3" s="43"/>
      <c r="O3" s="43"/>
      <c r="P3" s="43"/>
      <c r="Q3" s="43"/>
    </row>
    <row r="4" spans="1:17" x14ac:dyDescent="0.2">
      <c r="A4" s="50" t="s">
        <v>31</v>
      </c>
      <c r="B4" s="50"/>
      <c r="C4" s="50"/>
      <c r="D4" s="50"/>
      <c r="E4" s="50"/>
      <c r="F4" s="50"/>
      <c r="G4" s="50"/>
      <c r="H4" s="50"/>
      <c r="I4" s="50"/>
      <c r="J4" s="43"/>
      <c r="K4" s="43"/>
      <c r="L4" s="43"/>
      <c r="M4" s="43"/>
      <c r="N4" s="43"/>
      <c r="O4" s="43"/>
      <c r="P4" s="43"/>
      <c r="Q4" s="43"/>
    </row>
    <row r="5" spans="1:17" x14ac:dyDescent="0.2">
      <c r="A5" s="44"/>
      <c r="B5" s="44"/>
      <c r="C5" s="44"/>
      <c r="D5" s="44"/>
      <c r="E5" s="44"/>
      <c r="F5" s="35"/>
      <c r="G5" s="35"/>
      <c r="H5" s="35"/>
      <c r="I5" s="43"/>
      <c r="J5" s="43"/>
      <c r="K5" s="43"/>
      <c r="L5" s="43"/>
      <c r="M5" s="43"/>
      <c r="N5" s="43"/>
      <c r="O5" s="43"/>
      <c r="P5" s="43"/>
      <c r="Q5" s="43"/>
    </row>
    <row r="6" spans="1:17" x14ac:dyDescent="0.2">
      <c r="A6" s="13"/>
      <c r="B6" s="13"/>
      <c r="C6" s="13"/>
      <c r="D6" s="13"/>
      <c r="E6" s="13"/>
      <c r="F6" s="13"/>
      <c r="G6" s="13"/>
      <c r="H6" s="13"/>
    </row>
    <row r="7" spans="1:17" ht="12.75" customHeight="1" x14ac:dyDescent="0.2">
      <c r="A7" s="37" t="s">
        <v>4</v>
      </c>
      <c r="B7" s="13"/>
      <c r="C7" s="13"/>
      <c r="D7" s="35" t="s">
        <v>5</v>
      </c>
      <c r="E7" s="35" t="s">
        <v>6</v>
      </c>
      <c r="F7" s="35" t="s">
        <v>6</v>
      </c>
      <c r="G7" s="35" t="s">
        <v>7</v>
      </c>
      <c r="H7" s="35" t="s">
        <v>6</v>
      </c>
      <c r="I7" s="35" t="s">
        <v>6</v>
      </c>
    </row>
    <row r="8" spans="1:17" x14ac:dyDescent="0.2">
      <c r="A8" s="38" t="s">
        <v>8</v>
      </c>
      <c r="B8" s="14"/>
      <c r="C8" s="39" t="s">
        <v>9</v>
      </c>
      <c r="D8" s="40">
        <v>7</v>
      </c>
      <c r="E8" s="40" t="s">
        <v>10</v>
      </c>
      <c r="F8" s="40" t="s">
        <v>11</v>
      </c>
      <c r="G8" s="40">
        <v>40</v>
      </c>
      <c r="H8" s="40" t="s">
        <v>12</v>
      </c>
      <c r="I8" s="40" t="s">
        <v>13</v>
      </c>
    </row>
    <row r="9" spans="1:17" x14ac:dyDescent="0.2">
      <c r="A9" s="2"/>
      <c r="B9" s="3" t="s">
        <v>15</v>
      </c>
      <c r="C9" s="3" t="s">
        <v>16</v>
      </c>
      <c r="D9" s="3" t="s">
        <v>17</v>
      </c>
      <c r="E9" s="3" t="s">
        <v>18</v>
      </c>
      <c r="F9" s="3" t="s">
        <v>32</v>
      </c>
      <c r="G9" s="3" t="s">
        <v>20</v>
      </c>
      <c r="H9" s="3" t="s">
        <v>21</v>
      </c>
      <c r="I9" s="3" t="s">
        <v>22</v>
      </c>
    </row>
    <row r="10" spans="1:17" x14ac:dyDescent="0.2">
      <c r="A10" s="3"/>
      <c r="B10" s="5"/>
      <c r="C10" s="3"/>
      <c r="D10" s="3"/>
      <c r="E10" s="3"/>
      <c r="F10" s="3"/>
      <c r="G10" s="3"/>
    </row>
    <row r="11" spans="1:17" x14ac:dyDescent="0.2">
      <c r="A11" s="3">
        <v>1</v>
      </c>
      <c r="B11" s="2" t="s">
        <v>30</v>
      </c>
      <c r="C11" s="6" t="s">
        <v>33</v>
      </c>
      <c r="D11" s="8">
        <f>'JAP-10 Page 1'!D13</f>
        <v>290540501.75683647</v>
      </c>
      <c r="E11" s="8">
        <f>'JAP-10 Page 1'!E13</f>
        <v>71228962.774463594</v>
      </c>
      <c r="F11" s="8">
        <f>'JAP-10 Page 1'!F13</f>
        <v>74285788.764080003</v>
      </c>
      <c r="G11" s="8">
        <f>'JAP-10 Page 1'!G13</f>
        <v>14465214.66646897</v>
      </c>
      <c r="H11" s="8">
        <f>'JAP-10 Page 1'!H13</f>
        <v>46512813.059115075</v>
      </c>
      <c r="I11" s="8">
        <f>'JAP-10 Page 1'!I13</f>
        <v>30726030.775543585</v>
      </c>
    </row>
    <row r="12" spans="1:17" x14ac:dyDescent="0.2">
      <c r="A12" s="3">
        <f t="shared" ref="A12:A15" si="0">A11+1</f>
        <v>2</v>
      </c>
      <c r="B12" s="2"/>
      <c r="C12" s="2"/>
      <c r="D12" s="15"/>
      <c r="E12" s="15"/>
      <c r="F12" s="15"/>
      <c r="G12" s="15"/>
      <c r="H12" s="15"/>
      <c r="I12" s="15"/>
    </row>
    <row r="13" spans="1:17" x14ac:dyDescent="0.2">
      <c r="A13" s="3">
        <f t="shared" si="0"/>
        <v>3</v>
      </c>
      <c r="B13" s="2" t="s">
        <v>34</v>
      </c>
      <c r="C13" s="3" t="s">
        <v>35</v>
      </c>
      <c r="D13" s="15">
        <v>10657340059.648607</v>
      </c>
      <c r="E13" s="15">
        <v>2769974283.3973694</v>
      </c>
      <c r="F13" s="15">
        <v>3107743561.5533676</v>
      </c>
      <c r="G13" s="15">
        <v>534767436.60406774</v>
      </c>
      <c r="H13" s="15">
        <v>1872505862.9326143</v>
      </c>
      <c r="I13" s="15">
        <v>1321181417.5556169</v>
      </c>
    </row>
    <row r="14" spans="1:17" x14ac:dyDescent="0.2">
      <c r="A14" s="3">
        <f t="shared" si="0"/>
        <v>4</v>
      </c>
      <c r="B14" s="2"/>
      <c r="C14" s="2"/>
      <c r="D14" s="15"/>
      <c r="E14" s="15"/>
      <c r="F14" s="15"/>
      <c r="G14" s="15"/>
      <c r="H14" s="15"/>
      <c r="I14" s="15"/>
    </row>
    <row r="15" spans="1:17" x14ac:dyDescent="0.2">
      <c r="A15" s="3">
        <f t="shared" si="0"/>
        <v>5</v>
      </c>
      <c r="B15" s="2" t="s">
        <v>36</v>
      </c>
      <c r="C15" s="3" t="str">
        <f>"("&amp;A11&amp;") / ("&amp;A13&amp;")"</f>
        <v>(1) / (3)</v>
      </c>
      <c r="D15" s="16">
        <f>ROUND(D11/D13,6)</f>
        <v>2.7262000000000002E-2</v>
      </c>
      <c r="E15" s="16">
        <f>ROUND(E11/E13,6)</f>
        <v>2.5714999999999998E-2</v>
      </c>
      <c r="F15" s="16">
        <f t="shared" ref="F15:I15" si="1">ROUND(F11/F13,6)</f>
        <v>2.3903000000000001E-2</v>
      </c>
      <c r="G15" s="16">
        <f t="shared" si="1"/>
        <v>2.7050000000000001E-2</v>
      </c>
      <c r="H15" s="16">
        <f t="shared" si="1"/>
        <v>2.4840000000000001E-2</v>
      </c>
      <c r="I15" s="16">
        <f t="shared" si="1"/>
        <v>2.3255999999999999E-2</v>
      </c>
    </row>
    <row r="16" spans="1:17" x14ac:dyDescent="0.2">
      <c r="A16" s="13"/>
      <c r="B16" s="13"/>
      <c r="C16" s="13"/>
      <c r="D16" s="13"/>
      <c r="E16" s="13"/>
      <c r="F16" s="13"/>
      <c r="G16" s="13"/>
      <c r="H16" s="13"/>
      <c r="I16" s="13"/>
    </row>
    <row r="17" spans="1:9" x14ac:dyDescent="0.2">
      <c r="A17" s="13"/>
      <c r="B17" s="2"/>
      <c r="C17" s="13"/>
      <c r="D17" s="45"/>
      <c r="E17" s="45"/>
      <c r="F17" s="45"/>
      <c r="G17" s="45"/>
      <c r="H17" s="46"/>
      <c r="I17" s="47"/>
    </row>
    <row r="18" spans="1:9" x14ac:dyDescent="0.2">
      <c r="A18" s="13"/>
      <c r="B18" s="2"/>
      <c r="C18" s="13"/>
      <c r="D18" s="17"/>
      <c r="E18" s="17"/>
      <c r="F18" s="17"/>
      <c r="G18" s="17"/>
      <c r="H18" s="17"/>
      <c r="I18" s="13"/>
    </row>
    <row r="19" spans="1:9" x14ac:dyDescent="0.2">
      <c r="A19" s="13"/>
      <c r="C19" s="13"/>
      <c r="D19" s="13"/>
      <c r="E19" s="13"/>
      <c r="F19" s="13"/>
      <c r="G19" s="13"/>
      <c r="H19" s="13"/>
      <c r="I19" s="13"/>
    </row>
    <row r="20" spans="1:9" x14ac:dyDescent="0.2">
      <c r="D20" s="18"/>
      <c r="E20" s="18"/>
      <c r="F20" s="18"/>
      <c r="G20" s="18"/>
      <c r="H20" s="18"/>
    </row>
    <row r="21" spans="1:9" x14ac:dyDescent="0.2">
      <c r="D21" s="18"/>
      <c r="E21" s="18"/>
      <c r="F21" s="18"/>
      <c r="G21" s="18"/>
      <c r="H21" s="18"/>
    </row>
    <row r="22" spans="1:9" x14ac:dyDescent="0.2">
      <c r="D22" s="18"/>
      <c r="E22" s="18"/>
      <c r="F22" s="18"/>
      <c r="G22" s="18"/>
      <c r="H22" s="18"/>
    </row>
    <row r="23" spans="1:9" x14ac:dyDescent="0.2">
      <c r="D23" s="18"/>
      <c r="E23" s="18"/>
      <c r="F23" s="18"/>
      <c r="G23" s="18"/>
      <c r="H23" s="18"/>
    </row>
    <row r="24" spans="1:9" x14ac:dyDescent="0.2">
      <c r="D24" s="18"/>
      <c r="E24" s="18"/>
      <c r="F24" s="18"/>
      <c r="G24" s="18"/>
      <c r="H24" s="18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65" orientation="landscape" blackAndWhite="1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59"/>
  <sheetViews>
    <sheetView topLeftCell="I25" zoomScaleNormal="100" workbookViewId="0">
      <selection activeCell="F49" sqref="F49"/>
    </sheetView>
  </sheetViews>
  <sheetFormatPr defaultColWidth="9.140625" defaultRowHeight="12.75" x14ac:dyDescent="0.2"/>
  <cols>
    <col min="1" max="1" width="5.28515625" style="19" customWidth="1"/>
    <col min="2" max="2" width="2.7109375" style="19" customWidth="1"/>
    <col min="3" max="3" width="36.42578125" style="19" customWidth="1"/>
    <col min="4" max="4" width="14.140625" style="28" bestFit="1" customWidth="1"/>
    <col min="5" max="8" width="15" style="28" bestFit="1" customWidth="1"/>
    <col min="9" max="16" width="15" style="19" bestFit="1" customWidth="1"/>
    <col min="17" max="17" width="16.140625" style="19" bestFit="1" customWidth="1"/>
    <col min="18" max="18" width="9.140625" style="19" customWidth="1"/>
    <col min="19" max="16384" width="9.140625" style="19"/>
  </cols>
  <sheetData>
    <row r="1" spans="1:18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8" x14ac:dyDescent="0.2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8" x14ac:dyDescent="0.2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8" x14ac:dyDescent="0.2">
      <c r="A4" s="50" t="s">
        <v>37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8" x14ac:dyDescent="0.2">
      <c r="A5" s="2"/>
      <c r="B5" s="2"/>
      <c r="C5" s="2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</row>
    <row r="6" spans="1:18" ht="38.25" x14ac:dyDescent="0.2">
      <c r="A6" s="48" t="s">
        <v>38</v>
      </c>
      <c r="B6" s="48"/>
      <c r="C6" s="1"/>
      <c r="D6" s="48" t="s">
        <v>9</v>
      </c>
      <c r="E6" s="49" t="s">
        <v>39</v>
      </c>
      <c r="F6" s="49" t="s">
        <v>40</v>
      </c>
      <c r="G6" s="49" t="s">
        <v>41</v>
      </c>
      <c r="H6" s="49" t="s">
        <v>42</v>
      </c>
      <c r="I6" s="49" t="s">
        <v>43</v>
      </c>
      <c r="J6" s="49" t="s">
        <v>44</v>
      </c>
      <c r="K6" s="49" t="s">
        <v>45</v>
      </c>
      <c r="L6" s="49" t="s">
        <v>46</v>
      </c>
      <c r="M6" s="49" t="s">
        <v>47</v>
      </c>
      <c r="N6" s="49" t="s">
        <v>48</v>
      </c>
      <c r="O6" s="49" t="s">
        <v>49</v>
      </c>
      <c r="P6" s="49" t="s">
        <v>50</v>
      </c>
      <c r="Q6" s="48" t="s">
        <v>51</v>
      </c>
    </row>
    <row r="7" spans="1:18" x14ac:dyDescent="0.2">
      <c r="A7" s="2"/>
      <c r="B7" s="2"/>
      <c r="C7" s="3" t="s">
        <v>15</v>
      </c>
      <c r="D7" s="3" t="s">
        <v>16</v>
      </c>
      <c r="E7" s="3" t="s">
        <v>17</v>
      </c>
      <c r="F7" s="3" t="s">
        <v>18</v>
      </c>
      <c r="G7" s="3" t="s">
        <v>32</v>
      </c>
      <c r="H7" s="3" t="s">
        <v>20</v>
      </c>
      <c r="I7" s="3" t="s">
        <v>21</v>
      </c>
      <c r="J7" s="3" t="s">
        <v>22</v>
      </c>
      <c r="K7" s="3" t="s">
        <v>23</v>
      </c>
      <c r="L7" s="3" t="s">
        <v>24</v>
      </c>
      <c r="M7" s="3" t="s">
        <v>25</v>
      </c>
      <c r="N7" s="3" t="s">
        <v>52</v>
      </c>
      <c r="O7" s="3" t="s">
        <v>53</v>
      </c>
      <c r="P7" s="3" t="s">
        <v>54</v>
      </c>
      <c r="Q7" s="3" t="s">
        <v>55</v>
      </c>
    </row>
    <row r="8" spans="1:18" x14ac:dyDescent="0.2">
      <c r="A8" s="3"/>
      <c r="B8" s="20" t="s">
        <v>56</v>
      </c>
      <c r="C8" s="5"/>
      <c r="D8" s="3"/>
      <c r="E8" s="3"/>
      <c r="F8" s="3"/>
      <c r="G8" s="3"/>
      <c r="H8" s="3"/>
      <c r="I8" s="3"/>
      <c r="J8" s="3"/>
      <c r="K8" s="2"/>
      <c r="L8" s="2"/>
      <c r="M8" s="2"/>
      <c r="N8" s="2"/>
      <c r="O8" s="2"/>
      <c r="P8" s="2"/>
      <c r="Q8" s="2"/>
    </row>
    <row r="9" spans="1:18" x14ac:dyDescent="0.2">
      <c r="A9" s="3">
        <v>1</v>
      </c>
      <c r="B9" s="21" t="s">
        <v>57</v>
      </c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1"/>
    </row>
    <row r="10" spans="1:18" x14ac:dyDescent="0.2">
      <c r="A10" s="3">
        <f t="shared" ref="A10:A56" si="0">A9+1</f>
        <v>2</v>
      </c>
      <c r="B10" s="3"/>
      <c r="C10" s="2" t="s">
        <v>58</v>
      </c>
      <c r="D10" s="3" t="s">
        <v>35</v>
      </c>
      <c r="E10" s="15">
        <v>1217809396.3717051</v>
      </c>
      <c r="F10" s="15">
        <v>1029221052.455801</v>
      </c>
      <c r="G10" s="15">
        <v>1042285607.8058866</v>
      </c>
      <c r="H10" s="15">
        <v>848382820.3486625</v>
      </c>
      <c r="I10" s="15">
        <v>682087265.04118538</v>
      </c>
      <c r="J10" s="15">
        <v>662181951.97669625</v>
      </c>
      <c r="K10" s="15">
        <v>683028854.42198575</v>
      </c>
      <c r="L10" s="15">
        <v>689494898.41436493</v>
      </c>
      <c r="M10" s="15">
        <v>658439734.18934715</v>
      </c>
      <c r="N10" s="15">
        <v>840421026.72084284</v>
      </c>
      <c r="O10" s="15">
        <v>1034613281.7917739</v>
      </c>
      <c r="P10" s="15">
        <v>1269374170.1103554</v>
      </c>
      <c r="Q10" s="11">
        <f>SUM(E10:P10)</f>
        <v>10657340059.648607</v>
      </c>
      <c r="R10" s="22"/>
    </row>
    <row r="11" spans="1:18" x14ac:dyDescent="0.2">
      <c r="A11" s="3">
        <f t="shared" si="0"/>
        <v>3</v>
      </c>
      <c r="B11" s="3"/>
      <c r="C11" s="2" t="s">
        <v>59</v>
      </c>
      <c r="D11" s="6" t="s">
        <v>60</v>
      </c>
      <c r="E11" s="23">
        <f t="shared" ref="E11:P11" si="1">E10/$Q10</f>
        <v>0.11426954470399611</v>
      </c>
      <c r="F11" s="23">
        <f t="shared" si="1"/>
        <v>9.6573914944564174E-2</v>
      </c>
      <c r="G11" s="23">
        <f t="shared" si="1"/>
        <v>9.7799788875297722E-2</v>
      </c>
      <c r="H11" s="23">
        <f t="shared" si="1"/>
        <v>7.9605494016359205E-2</v>
      </c>
      <c r="I11" s="23">
        <f t="shared" si="1"/>
        <v>6.4001642175587584E-2</v>
      </c>
      <c r="J11" s="23">
        <f t="shared" si="1"/>
        <v>6.2133885966901357E-2</v>
      </c>
      <c r="K11" s="23">
        <f t="shared" si="1"/>
        <v>6.4089993431673084E-2</v>
      </c>
      <c r="L11" s="23">
        <f t="shared" si="1"/>
        <v>6.4696715555222592E-2</v>
      </c>
      <c r="M11" s="23">
        <f t="shared" si="1"/>
        <v>6.1782746023312796E-2</v>
      </c>
      <c r="N11" s="23">
        <f>N10/$Q10</f>
        <v>7.8858422647400547E-2</v>
      </c>
      <c r="O11" s="23">
        <f t="shared" si="1"/>
        <v>9.7079878844166967E-2</v>
      </c>
      <c r="P11" s="23">
        <f t="shared" si="1"/>
        <v>0.11910797281551783</v>
      </c>
      <c r="Q11" s="23">
        <f>SUM(E11:P11)</f>
        <v>0.99999999999999978</v>
      </c>
      <c r="R11" s="22"/>
    </row>
    <row r="12" spans="1:18" x14ac:dyDescent="0.2">
      <c r="A12" s="3">
        <f t="shared" si="0"/>
        <v>4</v>
      </c>
      <c r="B12" s="3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2"/>
    </row>
    <row r="13" spans="1:18" x14ac:dyDescent="0.2">
      <c r="A13" s="3">
        <f t="shared" si="0"/>
        <v>5</v>
      </c>
      <c r="B13" s="21" t="s">
        <v>61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2"/>
    </row>
    <row r="14" spans="1:18" x14ac:dyDescent="0.2">
      <c r="A14" s="3">
        <f t="shared" si="0"/>
        <v>6</v>
      </c>
      <c r="B14" s="3"/>
      <c r="C14" s="2" t="str">
        <f>C10</f>
        <v>Weather-Normalized kWh Sales</v>
      </c>
      <c r="D14" s="6" t="str">
        <f>D10</f>
        <v>Exhibit JAP-4</v>
      </c>
      <c r="E14" s="15">
        <v>268307038.57199278</v>
      </c>
      <c r="F14" s="15">
        <v>227207898.53795847</v>
      </c>
      <c r="G14" s="15">
        <v>244652400.50093108</v>
      </c>
      <c r="H14" s="15">
        <v>211402682.75275233</v>
      </c>
      <c r="I14" s="15">
        <v>207943010.22681922</v>
      </c>
      <c r="J14" s="15">
        <v>200088798.37976211</v>
      </c>
      <c r="K14" s="15">
        <v>224981849.41511604</v>
      </c>
      <c r="L14" s="15">
        <v>236629518.22228226</v>
      </c>
      <c r="M14" s="15">
        <v>211269345.82597348</v>
      </c>
      <c r="N14" s="15">
        <v>222924321.4157142</v>
      </c>
      <c r="O14" s="15">
        <v>241969138.58819419</v>
      </c>
      <c r="P14" s="15">
        <v>272598280.9598729</v>
      </c>
      <c r="Q14" s="11">
        <f>SUM(E14:P14)</f>
        <v>2769974283.3973689</v>
      </c>
      <c r="R14" s="22"/>
    </row>
    <row r="15" spans="1:18" x14ac:dyDescent="0.2">
      <c r="A15" s="3">
        <f t="shared" si="0"/>
        <v>7</v>
      </c>
      <c r="B15" s="3"/>
      <c r="C15" s="2" t="s">
        <v>59</v>
      </c>
      <c r="D15" s="6" t="s">
        <v>62</v>
      </c>
      <c r="E15" s="23">
        <f t="shared" ref="E15:P15" si="2">E14/$Q14</f>
        <v>9.6862646046993128E-2</v>
      </c>
      <c r="F15" s="23">
        <f t="shared" si="2"/>
        <v>8.2025273627915549E-2</v>
      </c>
      <c r="G15" s="23">
        <f t="shared" si="2"/>
        <v>8.8322986233960746E-2</v>
      </c>
      <c r="H15" s="23">
        <f t="shared" si="2"/>
        <v>7.6319366580352252E-2</v>
      </c>
      <c r="I15" s="23">
        <f t="shared" si="2"/>
        <v>7.5070375733516728E-2</v>
      </c>
      <c r="J15" s="23">
        <f t="shared" si="2"/>
        <v>7.2234893868528452E-2</v>
      </c>
      <c r="K15" s="23">
        <f t="shared" si="2"/>
        <v>8.1221638324806458E-2</v>
      </c>
      <c r="L15" s="23">
        <f t="shared" si="2"/>
        <v>8.5426611951088777E-2</v>
      </c>
      <c r="M15" s="23">
        <f t="shared" si="2"/>
        <v>7.627123005880472E-2</v>
      </c>
      <c r="N15" s="23">
        <f t="shared" si="2"/>
        <v>8.0478841537221027E-2</v>
      </c>
      <c r="O15" s="23">
        <f t="shared" si="2"/>
        <v>8.735429062952145E-2</v>
      </c>
      <c r="P15" s="23">
        <f t="shared" si="2"/>
        <v>9.8411845407290768E-2</v>
      </c>
      <c r="Q15" s="23">
        <f>SUM(E15:P15)</f>
        <v>1.0000000000000002</v>
      </c>
      <c r="R15" s="22"/>
    </row>
    <row r="16" spans="1:18" x14ac:dyDescent="0.2">
      <c r="A16" s="3">
        <f t="shared" si="0"/>
        <v>8</v>
      </c>
      <c r="B16" s="3"/>
      <c r="C16" s="2"/>
      <c r="D16" s="6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8" x14ac:dyDescent="0.2">
      <c r="A17" s="3">
        <f t="shared" si="0"/>
        <v>9</v>
      </c>
      <c r="B17" s="21" t="s">
        <v>63</v>
      </c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1"/>
    </row>
    <row r="18" spans="1:18" x14ac:dyDescent="0.2">
      <c r="A18" s="3">
        <f t="shared" si="0"/>
        <v>10</v>
      </c>
      <c r="B18" s="3"/>
      <c r="C18" s="2" t="str">
        <f>C10</f>
        <v>Weather-Normalized kWh Sales</v>
      </c>
      <c r="D18" s="6" t="str">
        <f>D10</f>
        <v>Exhibit JAP-4</v>
      </c>
      <c r="E18" s="15">
        <v>283862215.19315606</v>
      </c>
      <c r="F18" s="15">
        <v>262024120.92486566</v>
      </c>
      <c r="G18" s="15">
        <v>277745663.5656966</v>
      </c>
      <c r="H18" s="15">
        <v>250222352.4840396</v>
      </c>
      <c r="I18" s="15">
        <v>257053131.41416478</v>
      </c>
      <c r="J18" s="15">
        <v>239676309.07878903</v>
      </c>
      <c r="K18" s="15">
        <v>250744317.60794047</v>
      </c>
      <c r="L18" s="15">
        <v>265696179.81656981</v>
      </c>
      <c r="M18" s="15">
        <v>238697893.00688696</v>
      </c>
      <c r="N18" s="15">
        <v>246709067.32583916</v>
      </c>
      <c r="O18" s="15">
        <v>257220758.2833263</v>
      </c>
      <c r="P18" s="15">
        <v>278091552.8520931</v>
      </c>
      <c r="Q18" s="11">
        <f>SUM(E18:P18)</f>
        <v>3107743561.5533671</v>
      </c>
      <c r="R18" s="24"/>
    </row>
    <row r="19" spans="1:18" x14ac:dyDescent="0.2">
      <c r="A19" s="3">
        <f t="shared" si="0"/>
        <v>11</v>
      </c>
      <c r="B19" s="3"/>
      <c r="C19" s="2" t="s">
        <v>59</v>
      </c>
      <c r="D19" s="6" t="s">
        <v>64</v>
      </c>
      <c r="E19" s="23">
        <f t="shared" ref="E19:P19" si="3">E18/$Q18</f>
        <v>9.1340295481545791E-2</v>
      </c>
      <c r="F19" s="23">
        <f t="shared" si="3"/>
        <v>8.431330183301744E-2</v>
      </c>
      <c r="G19" s="23">
        <f t="shared" si="3"/>
        <v>8.9372130635794439E-2</v>
      </c>
      <c r="H19" s="23">
        <f t="shared" si="3"/>
        <v>8.0515765708470827E-2</v>
      </c>
      <c r="I19" s="23">
        <f t="shared" si="3"/>
        <v>8.2713752381061961E-2</v>
      </c>
      <c r="J19" s="23">
        <f t="shared" si="3"/>
        <v>7.7122292857068869E-2</v>
      </c>
      <c r="K19" s="23">
        <f t="shared" si="3"/>
        <v>8.0683722012960757E-2</v>
      </c>
      <c r="L19" s="23">
        <f t="shared" si="3"/>
        <v>8.5494885454372838E-2</v>
      </c>
      <c r="M19" s="23">
        <f t="shared" si="3"/>
        <v>7.6807461194634982E-2</v>
      </c>
      <c r="N19" s="23">
        <f t="shared" si="3"/>
        <v>7.9385271802324867E-2</v>
      </c>
      <c r="O19" s="23">
        <f t="shared" si="3"/>
        <v>8.2767690830564442E-2</v>
      </c>
      <c r="P19" s="23">
        <f t="shared" si="3"/>
        <v>8.9483429808182913E-2</v>
      </c>
      <c r="Q19" s="23">
        <f>SUM(E19:P19)</f>
        <v>1.0000000000000002</v>
      </c>
    </row>
    <row r="20" spans="1:18" x14ac:dyDescent="0.2">
      <c r="A20" s="3">
        <f t="shared" si="0"/>
        <v>12</v>
      </c>
      <c r="B20" s="3"/>
      <c r="C20" s="2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8" x14ac:dyDescent="0.2">
      <c r="A21" s="3">
        <f t="shared" si="0"/>
        <v>13</v>
      </c>
      <c r="B21" s="21" t="s">
        <v>65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8" x14ac:dyDescent="0.2">
      <c r="A22" s="3">
        <f t="shared" si="0"/>
        <v>14</v>
      </c>
      <c r="B22" s="3"/>
      <c r="C22" s="2" t="str">
        <f>C10</f>
        <v>Weather-Normalized kWh Sales</v>
      </c>
      <c r="D22" s="6" t="str">
        <f>D10</f>
        <v>Exhibit JAP-4</v>
      </c>
      <c r="E22" s="15">
        <v>43421693.337666631</v>
      </c>
      <c r="F22" s="15">
        <v>39770860.813243046</v>
      </c>
      <c r="G22" s="15">
        <v>40691019.266715772</v>
      </c>
      <c r="H22" s="15">
        <v>44812754.65020173</v>
      </c>
      <c r="I22" s="15">
        <v>41305701.634680897</v>
      </c>
      <c r="J22" s="15">
        <v>38069361.050450101</v>
      </c>
      <c r="K22" s="15">
        <v>50913265.541981056</v>
      </c>
      <c r="L22" s="15">
        <v>50212645.794358425</v>
      </c>
      <c r="M22" s="15">
        <v>48165570.860954307</v>
      </c>
      <c r="N22" s="15">
        <v>46776939.313044958</v>
      </c>
      <c r="O22" s="15">
        <v>43352576.854941517</v>
      </c>
      <c r="P22" s="15">
        <v>47275047.485829301</v>
      </c>
      <c r="Q22" s="11">
        <f>SUM(E22:P22)</f>
        <v>534767436.60406774</v>
      </c>
    </row>
    <row r="23" spans="1:18" x14ac:dyDescent="0.2">
      <c r="A23" s="3">
        <f t="shared" si="0"/>
        <v>15</v>
      </c>
      <c r="B23" s="3"/>
      <c r="C23" s="2" t="s">
        <v>59</v>
      </c>
      <c r="D23" s="6" t="s">
        <v>66</v>
      </c>
      <c r="E23" s="23">
        <f t="shared" ref="E23:P23" si="4">E22/$Q22</f>
        <v>8.119733993791263E-2</v>
      </c>
      <c r="F23" s="23">
        <f t="shared" si="4"/>
        <v>7.4370386248272413E-2</v>
      </c>
      <c r="G23" s="23">
        <f t="shared" si="4"/>
        <v>7.6091056563047002E-2</v>
      </c>
      <c r="H23" s="23">
        <f t="shared" si="4"/>
        <v>8.3798585296771338E-2</v>
      </c>
      <c r="I23" s="23">
        <f t="shared" si="4"/>
        <v>7.7240495227204539E-2</v>
      </c>
      <c r="J23" s="23">
        <f t="shared" si="4"/>
        <v>7.1188629756893704E-2</v>
      </c>
      <c r="K23" s="23">
        <f t="shared" si="4"/>
        <v>9.520636833329911E-2</v>
      </c>
      <c r="L23" s="23">
        <f t="shared" si="4"/>
        <v>9.3896229196795633E-2</v>
      </c>
      <c r="M23" s="23">
        <f t="shared" si="4"/>
        <v>9.0068256898400562E-2</v>
      </c>
      <c r="N23" s="23">
        <f t="shared" si="4"/>
        <v>8.7471555130754469E-2</v>
      </c>
      <c r="O23" s="23">
        <f t="shared" si="4"/>
        <v>8.1068094067662896E-2</v>
      </c>
      <c r="P23" s="23">
        <f t="shared" si="4"/>
        <v>8.8403003342985717E-2</v>
      </c>
      <c r="Q23" s="23">
        <f>SUM(E23:P23)</f>
        <v>1</v>
      </c>
    </row>
    <row r="24" spans="1:18" x14ac:dyDescent="0.2">
      <c r="A24" s="3">
        <f t="shared" si="0"/>
        <v>16</v>
      </c>
      <c r="B24" s="3"/>
      <c r="C24" s="2"/>
      <c r="D24" s="6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8" x14ac:dyDescent="0.2">
      <c r="A25" s="3">
        <f t="shared" si="0"/>
        <v>17</v>
      </c>
      <c r="B25" s="21" t="s">
        <v>67</v>
      </c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1"/>
    </row>
    <row r="26" spans="1:18" x14ac:dyDescent="0.2">
      <c r="A26" s="3">
        <f t="shared" si="0"/>
        <v>18</v>
      </c>
      <c r="B26" s="3"/>
      <c r="C26" s="2" t="str">
        <f>C10</f>
        <v>Weather-Normalized kWh Sales</v>
      </c>
      <c r="D26" s="6" t="str">
        <f>D10</f>
        <v>Exhibit JAP-4</v>
      </c>
      <c r="E26" s="15">
        <v>139346518.61467844</v>
      </c>
      <c r="F26" s="15">
        <v>169196589.8632482</v>
      </c>
      <c r="G26" s="15">
        <v>150010041.24672765</v>
      </c>
      <c r="H26" s="15">
        <v>147880845.09164891</v>
      </c>
      <c r="I26" s="15">
        <v>157388825.39053777</v>
      </c>
      <c r="J26" s="15">
        <v>158782240.87865049</v>
      </c>
      <c r="K26" s="15">
        <v>161963003.24104062</v>
      </c>
      <c r="L26" s="15">
        <v>172512622.08313176</v>
      </c>
      <c r="M26" s="15">
        <v>151286265.25392488</v>
      </c>
      <c r="N26" s="15">
        <v>155619020.68197143</v>
      </c>
      <c r="O26" s="15">
        <v>149475216.60872561</v>
      </c>
      <c r="P26" s="15">
        <v>159044673.9783285</v>
      </c>
      <c r="Q26" s="11">
        <f>SUM(E26:P26)</f>
        <v>1872505862.9326141</v>
      </c>
    </row>
    <row r="27" spans="1:18" x14ac:dyDescent="0.2">
      <c r="A27" s="3">
        <f t="shared" si="0"/>
        <v>19</v>
      </c>
      <c r="B27" s="3"/>
      <c r="C27" s="2" t="s">
        <v>59</v>
      </c>
      <c r="D27" s="6" t="s">
        <v>68</v>
      </c>
      <c r="E27" s="23">
        <f t="shared" ref="E27:P27" si="5">E26/$Q26</f>
        <v>7.4417133410969255E-2</v>
      </c>
      <c r="F27" s="23">
        <f t="shared" si="5"/>
        <v>9.0358376554432754E-2</v>
      </c>
      <c r="G27" s="23">
        <f t="shared" si="5"/>
        <v>8.0111920724130758E-2</v>
      </c>
      <c r="H27" s="23">
        <f t="shared" si="5"/>
        <v>7.8974836885181324E-2</v>
      </c>
      <c r="I27" s="23">
        <f t="shared" si="5"/>
        <v>8.4052514070126427E-2</v>
      </c>
      <c r="J27" s="23">
        <f t="shared" si="5"/>
        <v>8.4796658863313043E-2</v>
      </c>
      <c r="K27" s="23">
        <f t="shared" si="5"/>
        <v>8.649532503325956E-2</v>
      </c>
      <c r="L27" s="23">
        <f t="shared" si="5"/>
        <v>9.2129282742512822E-2</v>
      </c>
      <c r="M27" s="23">
        <f t="shared" si="5"/>
        <v>8.0793480142694329E-2</v>
      </c>
      <c r="N27" s="23">
        <f t="shared" si="5"/>
        <v>8.3107360976830066E-2</v>
      </c>
      <c r="O27" s="23">
        <f t="shared" si="5"/>
        <v>7.9826300983979762E-2</v>
      </c>
      <c r="P27" s="23">
        <f t="shared" si="5"/>
        <v>8.4936809612569983E-2</v>
      </c>
      <c r="Q27" s="23">
        <f>SUM(E27:P27)</f>
        <v>1</v>
      </c>
    </row>
    <row r="28" spans="1:18" x14ac:dyDescent="0.2">
      <c r="A28" s="3">
        <f t="shared" si="0"/>
        <v>20</v>
      </c>
      <c r="B28" s="3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8" x14ac:dyDescent="0.2">
      <c r="A29" s="3">
        <f t="shared" si="0"/>
        <v>21</v>
      </c>
      <c r="B29" s="21" t="s">
        <v>69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8" x14ac:dyDescent="0.2">
      <c r="A30" s="3">
        <f t="shared" si="0"/>
        <v>22</v>
      </c>
      <c r="B30" s="3"/>
      <c r="C30" s="2" t="str">
        <f>C10</f>
        <v>Weather-Normalized kWh Sales</v>
      </c>
      <c r="D30" s="6" t="str">
        <f>D10</f>
        <v>Exhibit JAP-4</v>
      </c>
      <c r="E30" s="15">
        <v>116357804.31682949</v>
      </c>
      <c r="F30" s="15">
        <v>106799823.63999447</v>
      </c>
      <c r="G30" s="15">
        <v>108370141.19940454</v>
      </c>
      <c r="H30" s="15">
        <v>108232520.85807905</v>
      </c>
      <c r="I30" s="15">
        <v>107369808.52671531</v>
      </c>
      <c r="J30" s="15">
        <v>110261534.35019031</v>
      </c>
      <c r="K30" s="15">
        <v>108136883.26298967</v>
      </c>
      <c r="L30" s="15">
        <v>122980590.99953152</v>
      </c>
      <c r="M30" s="15">
        <v>103000251.73436414</v>
      </c>
      <c r="N30" s="15">
        <v>111145932.18776457</v>
      </c>
      <c r="O30" s="15">
        <v>107430707.51726645</v>
      </c>
      <c r="P30" s="15">
        <v>111095418.96248728</v>
      </c>
      <c r="Q30" s="11">
        <f>SUM(E30:P30)</f>
        <v>1321181417.5556166</v>
      </c>
    </row>
    <row r="31" spans="1:18" x14ac:dyDescent="0.2">
      <c r="A31" s="3">
        <f t="shared" si="0"/>
        <v>23</v>
      </c>
      <c r="B31" s="3"/>
      <c r="C31" s="2" t="s">
        <v>59</v>
      </c>
      <c r="D31" s="6" t="s">
        <v>70</v>
      </c>
      <c r="E31" s="23">
        <f t="shared" ref="E31:P31" si="6">E30/$Q30</f>
        <v>8.8071027014676645E-2</v>
      </c>
      <c r="F31" s="23">
        <f t="shared" si="6"/>
        <v>8.0836607464242219E-2</v>
      </c>
      <c r="G31" s="23">
        <f t="shared" si="6"/>
        <v>8.2025178192337525E-2</v>
      </c>
      <c r="H31" s="23">
        <f t="shared" si="6"/>
        <v>8.192101358670742E-2</v>
      </c>
      <c r="I31" s="23">
        <f t="shared" si="6"/>
        <v>8.1268028069427081E-2</v>
      </c>
      <c r="J31" s="23">
        <f t="shared" si="6"/>
        <v>8.3456770497264979E-2</v>
      </c>
      <c r="K31" s="23">
        <f t="shared" si="6"/>
        <v>8.1848625651319784E-2</v>
      </c>
      <c r="L31" s="23">
        <f t="shared" si="6"/>
        <v>9.3083803151776098E-2</v>
      </c>
      <c r="M31" s="23">
        <f t="shared" si="6"/>
        <v>7.79607178588161E-2</v>
      </c>
      <c r="N31" s="23">
        <f t="shared" si="6"/>
        <v>8.4126169737840525E-2</v>
      </c>
      <c r="O31" s="23">
        <f t="shared" si="6"/>
        <v>8.1314122413278678E-2</v>
      </c>
      <c r="P31" s="23">
        <f t="shared" si="6"/>
        <v>8.4087936362313084E-2</v>
      </c>
      <c r="Q31" s="23">
        <f>SUM(E31:P31)</f>
        <v>1</v>
      </c>
    </row>
    <row r="32" spans="1:18" x14ac:dyDescent="0.2">
      <c r="A32" s="3">
        <f t="shared" si="0"/>
        <v>24</v>
      </c>
      <c r="B32" s="3"/>
      <c r="C32" s="2"/>
      <c r="D32" s="6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x14ac:dyDescent="0.2">
      <c r="A33" s="3">
        <f t="shared" si="0"/>
        <v>25</v>
      </c>
      <c r="B33" s="20" t="s">
        <v>71</v>
      </c>
      <c r="D33" s="3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">
      <c r="A34" s="3">
        <f t="shared" si="0"/>
        <v>26</v>
      </c>
      <c r="B34" s="21" t="str">
        <f>B9</f>
        <v>Schedule 7</v>
      </c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3">
        <f t="shared" si="0"/>
        <v>27</v>
      </c>
      <c r="B35" s="3"/>
      <c r="C35" s="2" t="s">
        <v>72</v>
      </c>
      <c r="D35" s="3" t="s">
        <v>33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6">
        <f>'JAP-10 Page 1'!D13</f>
        <v>290540501.75683647</v>
      </c>
    </row>
    <row r="36" spans="1:17" x14ac:dyDescent="0.2">
      <c r="A36" s="3">
        <f t="shared" si="0"/>
        <v>28</v>
      </c>
      <c r="B36" s="3"/>
      <c r="C36" s="2" t="s">
        <v>73</v>
      </c>
      <c r="D36" s="3" t="str">
        <f>"("&amp;A$11&amp;") x ("&amp;A35&amp;")"</f>
        <v>(3) x (27)</v>
      </c>
      <c r="E36" s="25">
        <f>$Q35*E$11</f>
        <v>33199930.853824288</v>
      </c>
      <c r="F36" s="25">
        <f t="shared" ref="F36:P36" si="7">$Q35*F$11</f>
        <v>28058633.704615723</v>
      </c>
      <c r="G36" s="25">
        <f t="shared" si="7"/>
        <v>28414799.731541675</v>
      </c>
      <c r="H36" s="25">
        <f t="shared" si="7"/>
        <v>23128620.174113847</v>
      </c>
      <c r="I36" s="25">
        <f t="shared" si="7"/>
        <v>18595069.230956722</v>
      </c>
      <c r="J36" s="25">
        <f t="shared" si="7"/>
        <v>18052410.404925581</v>
      </c>
      <c r="K36" s="25">
        <f t="shared" si="7"/>
        <v>18620738.849230651</v>
      </c>
      <c r="L36" s="25">
        <f t="shared" si="7"/>
        <v>18797016.199433699</v>
      </c>
      <c r="M36" s="25">
        <f t="shared" si="7"/>
        <v>17950390.029528491</v>
      </c>
      <c r="N36" s="25">
        <f t="shared" si="7"/>
        <v>22911565.68372843</v>
      </c>
      <c r="O36" s="25">
        <f t="shared" si="7"/>
        <v>28205636.709877163</v>
      </c>
      <c r="P36" s="25">
        <f t="shared" si="7"/>
        <v>34605690.185060188</v>
      </c>
      <c r="Q36" s="26">
        <f>SUM(E36:P36)</f>
        <v>290540501.75683647</v>
      </c>
    </row>
    <row r="37" spans="1:17" x14ac:dyDescent="0.2">
      <c r="A37" s="3">
        <f t="shared" si="0"/>
        <v>29</v>
      </c>
      <c r="B37" s="3"/>
      <c r="C37" s="2"/>
      <c r="D37" s="27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6"/>
    </row>
    <row r="38" spans="1:17" x14ac:dyDescent="0.2">
      <c r="A38" s="3">
        <f t="shared" si="0"/>
        <v>30</v>
      </c>
      <c r="B38" s="21" t="str">
        <f>B13</f>
        <v>Schedules 8 &amp; 24</v>
      </c>
      <c r="D38" s="3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6"/>
    </row>
    <row r="39" spans="1:17" x14ac:dyDescent="0.2">
      <c r="A39" s="3">
        <f t="shared" si="0"/>
        <v>31</v>
      </c>
      <c r="B39" s="3"/>
      <c r="C39" s="2" t="s">
        <v>72</v>
      </c>
      <c r="D39" s="3" t="str">
        <f>$D$35</f>
        <v>JAP-10 Page 1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6">
        <f>'JAP-10 Page 1'!E13</f>
        <v>71228962.774463594</v>
      </c>
    </row>
    <row r="40" spans="1:17" x14ac:dyDescent="0.2">
      <c r="A40" s="3">
        <f t="shared" si="0"/>
        <v>32</v>
      </c>
      <c r="B40" s="3"/>
      <c r="C40" s="2" t="s">
        <v>73</v>
      </c>
      <c r="D40" s="3" t="str">
        <f>"("&amp;A$15&amp;") x ("&amp;A39&amp;")"</f>
        <v>(7) x (31)</v>
      </c>
      <c r="E40" s="25">
        <f>$Q39*E$15</f>
        <v>6899425.8095173165</v>
      </c>
      <c r="F40" s="25">
        <f t="shared" ref="F40:P40" si="8">$Q39*F$15</f>
        <v>5842575.1618079869</v>
      </c>
      <c r="G40" s="25">
        <f t="shared" si="8"/>
        <v>6291154.6985882502</v>
      </c>
      <c r="H40" s="25">
        <f t="shared" si="8"/>
        <v>5436149.3211225513</v>
      </c>
      <c r="I40" s="25">
        <f t="shared" si="8"/>
        <v>5347184.9985876577</v>
      </c>
      <c r="J40" s="25">
        <f t="shared" si="8"/>
        <v>5145216.5663787415</v>
      </c>
      <c r="K40" s="25">
        <f t="shared" si="8"/>
        <v>5785333.0527185844</v>
      </c>
      <c r="L40" s="25">
        <f t="shared" si="8"/>
        <v>6084848.9626126494</v>
      </c>
      <c r="M40" s="25">
        <f t="shared" si="8"/>
        <v>5432720.6066211499</v>
      </c>
      <c r="N40" s="25">
        <f>$Q39*N$15</f>
        <v>5732424.4079866707</v>
      </c>
      <c r="O40" s="25">
        <f t="shared" si="8"/>
        <v>6222155.5154398577</v>
      </c>
      <c r="P40" s="25">
        <f t="shared" si="8"/>
        <v>7009773.6730821803</v>
      </c>
      <c r="Q40" s="26">
        <f>SUM(E40:P40)</f>
        <v>71228962.774463594</v>
      </c>
    </row>
    <row r="41" spans="1:17" x14ac:dyDescent="0.2">
      <c r="A41" s="3">
        <f t="shared" si="0"/>
        <v>33</v>
      </c>
      <c r="B41" s="3"/>
      <c r="C41" s="2"/>
      <c r="D41" s="27"/>
      <c r="E41" s="26"/>
      <c r="F41" s="26"/>
      <c r="G41" s="26"/>
      <c r="H41" s="26"/>
      <c r="I41" s="25"/>
      <c r="J41" s="25"/>
      <c r="K41" s="25"/>
      <c r="L41" s="25"/>
      <c r="M41" s="25"/>
      <c r="N41" s="25"/>
      <c r="O41" s="25"/>
      <c r="P41" s="25"/>
      <c r="Q41" s="26"/>
    </row>
    <row r="42" spans="1:17" x14ac:dyDescent="0.2">
      <c r="A42" s="3">
        <f t="shared" si="0"/>
        <v>34</v>
      </c>
      <c r="B42" s="21" t="str">
        <f>B17</f>
        <v>Schedules 7A, 11, 25, 29, 35 &amp; 43</v>
      </c>
      <c r="D42" s="3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6"/>
    </row>
    <row r="43" spans="1:17" x14ac:dyDescent="0.2">
      <c r="A43" s="3">
        <f t="shared" si="0"/>
        <v>35</v>
      </c>
      <c r="B43" s="3"/>
      <c r="C43" s="2" t="s">
        <v>72</v>
      </c>
      <c r="D43" s="3" t="str">
        <f>$D$35</f>
        <v>JAP-10 Page 1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6">
        <f>'JAP-10 Page 1'!F13</f>
        <v>74285788.764080003</v>
      </c>
    </row>
    <row r="44" spans="1:17" x14ac:dyDescent="0.2">
      <c r="A44" s="3">
        <f t="shared" si="0"/>
        <v>36</v>
      </c>
      <c r="B44" s="3"/>
      <c r="C44" s="2" t="s">
        <v>73</v>
      </c>
      <c r="D44" s="3" t="str">
        <f>"("&amp;A$19&amp;") x ("&amp;A43&amp;")"</f>
        <v>(11) x (35)</v>
      </c>
      <c r="E44" s="25">
        <f t="shared" ref="E44:P44" si="9">$Q43*E$19</f>
        <v>6785285.8957907613</v>
      </c>
      <c r="F44" s="25">
        <f t="shared" si="9"/>
        <v>6263280.1299696527</v>
      </c>
      <c r="G44" s="25">
        <f t="shared" si="9"/>
        <v>6639079.2178063886</v>
      </c>
      <c r="H44" s="25">
        <f t="shared" si="9"/>
        <v>5981177.1635976201</v>
      </c>
      <c r="I44" s="25">
        <f t="shared" si="9"/>
        <v>6144456.3372639883</v>
      </c>
      <c r="J44" s="25">
        <f t="shared" si="9"/>
        <v>5729090.3561817342</v>
      </c>
      <c r="K44" s="25">
        <f t="shared" si="9"/>
        <v>5993653.9301545545</v>
      </c>
      <c r="L44" s="25">
        <f t="shared" si="9"/>
        <v>6351055.0012727566</v>
      </c>
      <c r="M44" s="25">
        <f t="shared" si="9"/>
        <v>5705702.8378099259</v>
      </c>
      <c r="N44" s="25">
        <f t="shared" si="9"/>
        <v>5897197.5320865819</v>
      </c>
      <c r="O44" s="25">
        <f t="shared" si="9"/>
        <v>6148463.1975299912</v>
      </c>
      <c r="P44" s="25">
        <f t="shared" si="9"/>
        <v>6647347.1646160558</v>
      </c>
      <c r="Q44" s="26">
        <f>SUM(E44:P44)</f>
        <v>74285788.764080018</v>
      </c>
    </row>
    <row r="45" spans="1:17" x14ac:dyDescent="0.2">
      <c r="A45" s="3">
        <f t="shared" si="0"/>
        <v>37</v>
      </c>
      <c r="E45" s="29"/>
      <c r="F45" s="29"/>
      <c r="G45" s="29"/>
      <c r="H45" s="29"/>
      <c r="I45" s="30"/>
      <c r="J45" s="30"/>
      <c r="K45" s="30"/>
      <c r="L45" s="30"/>
      <c r="M45" s="30"/>
      <c r="N45" s="30"/>
      <c r="O45" s="30"/>
      <c r="P45" s="30"/>
      <c r="Q45" s="30"/>
    </row>
    <row r="46" spans="1:17" x14ac:dyDescent="0.2">
      <c r="A46" s="3">
        <f t="shared" si="0"/>
        <v>38</v>
      </c>
      <c r="B46" s="21" t="str">
        <f>B21</f>
        <v>Schedule 40</v>
      </c>
      <c r="D46" s="3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6"/>
    </row>
    <row r="47" spans="1:17" x14ac:dyDescent="0.2">
      <c r="A47" s="3">
        <f t="shared" si="0"/>
        <v>39</v>
      </c>
      <c r="B47" s="3"/>
      <c r="C47" s="2" t="s">
        <v>72</v>
      </c>
      <c r="D47" s="3" t="str">
        <f>$D$35</f>
        <v>JAP-10 Page 1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6">
        <f>'JAP-10 Page 1'!G13</f>
        <v>14465214.66646897</v>
      </c>
    </row>
    <row r="48" spans="1:17" x14ac:dyDescent="0.2">
      <c r="A48" s="3">
        <f t="shared" si="0"/>
        <v>40</v>
      </c>
      <c r="B48" s="3"/>
      <c r="C48" s="2" t="s">
        <v>73</v>
      </c>
      <c r="D48" s="3" t="str">
        <f>"("&amp;A$23&amp;") x ("&amp;A47&amp;")"</f>
        <v>(15) x (39)</v>
      </c>
      <c r="E48" s="25">
        <f>$Q47*E$23</f>
        <v>1174536.9525481605</v>
      </c>
      <c r="F48" s="25">
        <f t="shared" ref="F48:P48" si="10">$Q47*F$23</f>
        <v>1075783.6019094724</v>
      </c>
      <c r="G48" s="25">
        <f t="shared" si="10"/>
        <v>1100673.4673829074</v>
      </c>
      <c r="H48" s="25">
        <f t="shared" si="10"/>
        <v>1212164.5250642078</v>
      </c>
      <c r="I48" s="25">
        <f t="shared" si="10"/>
        <v>1117300.3444058856</v>
      </c>
      <c r="J48" s="25">
        <f t="shared" si="10"/>
        <v>1029758.8112452482</v>
      </c>
      <c r="K48" s="25">
        <f t="shared" si="10"/>
        <v>1377180.5555560852</v>
      </c>
      <c r="L48" s="25">
        <f t="shared" si="10"/>
        <v>1358229.1117036201</v>
      </c>
      <c r="M48" s="25">
        <f t="shared" si="10"/>
        <v>1302856.6706700388</v>
      </c>
      <c r="N48" s="25">
        <f t="shared" si="10"/>
        <v>1265294.8221762388</v>
      </c>
      <c r="O48" s="25">
        <f t="shared" si="10"/>
        <v>1172667.3832902436</v>
      </c>
      <c r="P48" s="25">
        <f t="shared" si="10"/>
        <v>1278768.4205168625</v>
      </c>
      <c r="Q48" s="26">
        <f>SUM(E48:P48)</f>
        <v>14465214.66646897</v>
      </c>
    </row>
    <row r="49" spans="1:17" x14ac:dyDescent="0.2">
      <c r="A49" s="3">
        <f t="shared" si="0"/>
        <v>41</v>
      </c>
      <c r="E49" s="29"/>
      <c r="F49" s="29"/>
      <c r="G49" s="29"/>
      <c r="H49" s="29"/>
      <c r="I49" s="30"/>
      <c r="J49" s="30"/>
      <c r="K49" s="30"/>
      <c r="L49" s="30"/>
      <c r="M49" s="30"/>
      <c r="N49" s="30"/>
      <c r="O49" s="30"/>
      <c r="P49" s="30"/>
      <c r="Q49" s="30"/>
    </row>
    <row r="50" spans="1:17" x14ac:dyDescent="0.2">
      <c r="A50" s="3">
        <f t="shared" si="0"/>
        <v>42</v>
      </c>
      <c r="B50" s="21" t="str">
        <f>B25</f>
        <v>Schedules 12 &amp; 26</v>
      </c>
      <c r="D50" s="3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6"/>
    </row>
    <row r="51" spans="1:17" x14ac:dyDescent="0.2">
      <c r="A51" s="3">
        <f t="shared" si="0"/>
        <v>43</v>
      </c>
      <c r="B51" s="3"/>
      <c r="C51" s="2" t="s">
        <v>72</v>
      </c>
      <c r="D51" s="3" t="str">
        <f>$D$35</f>
        <v>JAP-10 Page 1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6">
        <f>'JAP-10 Page 1'!H13</f>
        <v>46512813.059115075</v>
      </c>
    </row>
    <row r="52" spans="1:17" x14ac:dyDescent="0.2">
      <c r="A52" s="3">
        <f t="shared" si="0"/>
        <v>44</v>
      </c>
      <c r="B52" s="3"/>
      <c r="C52" s="2" t="s">
        <v>73</v>
      </c>
      <c r="D52" s="3" t="str">
        <f>"("&amp;A$27&amp;") x ("&amp;A51&amp;")"</f>
        <v>(19) x (43)</v>
      </c>
      <c r="E52" s="25">
        <f t="shared" ref="E52:P52" si="11">$Q51*E$27</f>
        <v>3461350.2147396393</v>
      </c>
      <c r="F52" s="25">
        <f t="shared" si="11"/>
        <v>4202822.2770014573</v>
      </c>
      <c r="G52" s="25">
        <f t="shared" si="11"/>
        <v>3726230.7924481407</v>
      </c>
      <c r="H52" s="25">
        <f t="shared" si="11"/>
        <v>3673341.8244145447</v>
      </c>
      <c r="I52" s="25">
        <f t="shared" si="11"/>
        <v>3909518.8740924299</v>
      </c>
      <c r="J52" s="25">
        <f t="shared" si="11"/>
        <v>3944131.141746833</v>
      </c>
      <c r="K52" s="25">
        <f t="shared" si="11"/>
        <v>4023140.8837593985</v>
      </c>
      <c r="L52" s="25">
        <f t="shared" si="11"/>
        <v>4285192.1054728553</v>
      </c>
      <c r="M52" s="25">
        <f t="shared" si="11"/>
        <v>3757932.0382724674</v>
      </c>
      <c r="N52" s="25">
        <f t="shared" si="11"/>
        <v>3865557.1449516919</v>
      </c>
      <c r="O52" s="25">
        <f t="shared" si="11"/>
        <v>3712945.8148685042</v>
      </c>
      <c r="P52" s="25">
        <f t="shared" si="11"/>
        <v>3950649.9473471157</v>
      </c>
      <c r="Q52" s="26">
        <f>SUM(E52:P52)</f>
        <v>46512813.059115082</v>
      </c>
    </row>
    <row r="53" spans="1:17" x14ac:dyDescent="0.2">
      <c r="A53" s="3">
        <f t="shared" si="0"/>
        <v>45</v>
      </c>
      <c r="E53" s="29"/>
      <c r="F53" s="29"/>
      <c r="G53" s="29"/>
      <c r="H53" s="29"/>
      <c r="I53" s="30"/>
      <c r="J53" s="30"/>
      <c r="K53" s="30"/>
      <c r="L53" s="30"/>
      <c r="M53" s="30"/>
      <c r="N53" s="30"/>
      <c r="O53" s="30"/>
      <c r="P53" s="30"/>
      <c r="Q53" s="30"/>
    </row>
    <row r="54" spans="1:17" x14ac:dyDescent="0.2">
      <c r="A54" s="3">
        <f t="shared" si="0"/>
        <v>46</v>
      </c>
      <c r="B54" s="21" t="str">
        <f>B29</f>
        <v>Schedules 10 &amp; 31</v>
      </c>
      <c r="D54" s="3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6"/>
    </row>
    <row r="55" spans="1:17" x14ac:dyDescent="0.2">
      <c r="A55" s="3">
        <f t="shared" si="0"/>
        <v>47</v>
      </c>
      <c r="B55" s="3"/>
      <c r="C55" s="2" t="s">
        <v>72</v>
      </c>
      <c r="D55" s="3" t="str">
        <f>$D$35</f>
        <v>JAP-10 Page 1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6">
        <f>'JAP-10 Page 1'!I13</f>
        <v>30726030.775543585</v>
      </c>
    </row>
    <row r="56" spans="1:17" x14ac:dyDescent="0.2">
      <c r="A56" s="3">
        <f t="shared" si="0"/>
        <v>48</v>
      </c>
      <c r="B56" s="3"/>
      <c r="C56" s="2" t="s">
        <v>73</v>
      </c>
      <c r="D56" s="3" t="str">
        <f>"("&amp;A$31&amp;") x ("&amp;A55&amp;")"</f>
        <v>(23) x (47)</v>
      </c>
      <c r="E56" s="25">
        <f t="shared" ref="E56:P56" si="12">$Q55*E$31</f>
        <v>2706073.0864866851</v>
      </c>
      <c r="F56" s="25">
        <f t="shared" si="12"/>
        <v>2483788.0887368429</v>
      </c>
      <c r="G56" s="25">
        <f t="shared" si="12"/>
        <v>2520308.1495072092</v>
      </c>
      <c r="H56" s="25">
        <f t="shared" si="12"/>
        <v>2517107.5846288963</v>
      </c>
      <c r="I56" s="25">
        <f t="shared" si="12"/>
        <v>2497043.9315289566</v>
      </c>
      <c r="J56" s="25">
        <f t="shared" si="12"/>
        <v>2564295.2987264418</v>
      </c>
      <c r="K56" s="25">
        <f t="shared" si="12"/>
        <v>2514883.390698398</v>
      </c>
      <c r="L56" s="25">
        <f t="shared" si="12"/>
        <v>2860095.8003461133</v>
      </c>
      <c r="M56" s="25">
        <f t="shared" si="12"/>
        <v>2395423.4162134537</v>
      </c>
      <c r="N56" s="25">
        <f t="shared" si="12"/>
        <v>2584863.2803934915</v>
      </c>
      <c r="O56" s="25">
        <f t="shared" si="12"/>
        <v>2498460.2277567191</v>
      </c>
      <c r="P56" s="25">
        <f t="shared" si="12"/>
        <v>2583688.5205203826</v>
      </c>
      <c r="Q56" s="26">
        <f>SUM(E56:P56)</f>
        <v>30726030.775543589</v>
      </c>
    </row>
    <row r="57" spans="1:17" x14ac:dyDescent="0.2">
      <c r="E57" s="29"/>
      <c r="F57" s="29"/>
      <c r="G57" s="29"/>
      <c r="H57" s="29"/>
      <c r="I57" s="30"/>
      <c r="J57" s="30"/>
      <c r="K57" s="30"/>
      <c r="L57" s="30"/>
      <c r="M57" s="30"/>
      <c r="N57" s="30"/>
      <c r="O57" s="30"/>
      <c r="P57" s="30"/>
      <c r="Q57" s="30"/>
    </row>
    <row r="58" spans="1:17" x14ac:dyDescent="0.2">
      <c r="E58" s="31"/>
      <c r="F58" s="31"/>
      <c r="G58" s="31"/>
      <c r="H58" s="31"/>
      <c r="I58" s="32"/>
      <c r="J58" s="32"/>
      <c r="K58" s="32"/>
      <c r="L58" s="32"/>
      <c r="M58" s="32"/>
      <c r="N58" s="32"/>
      <c r="O58" s="32"/>
      <c r="P58" s="32"/>
      <c r="Q58" s="32"/>
    </row>
    <row r="59" spans="1:17" x14ac:dyDescent="0.2">
      <c r="E59" s="31"/>
      <c r="F59" s="31"/>
      <c r="G59" s="31"/>
      <c r="H59" s="31"/>
      <c r="I59" s="32"/>
      <c r="J59" s="32"/>
      <c r="K59" s="32"/>
      <c r="L59" s="32"/>
      <c r="M59" s="32"/>
      <c r="N59" s="32"/>
      <c r="O59" s="32"/>
      <c r="P59" s="32"/>
      <c r="Q59" s="32"/>
    </row>
  </sheetData>
  <mergeCells count="4">
    <mergeCell ref="A1:Q1"/>
    <mergeCell ref="A2:Q2"/>
    <mergeCell ref="A3:Q3"/>
    <mergeCell ref="A4:Q4"/>
  </mergeCells>
  <printOptions horizontalCentered="1"/>
  <pageMargins left="0.45" right="0.45" top="0.75" bottom="0.75" header="0.3" footer="0.3"/>
  <pageSetup scale="50" orientation="landscape" blackAndWhite="1" horizontalDpi="1200" verticalDpi="1200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68EEC4A-E0DD-41C7-9ADA-5284F14EDFBE}"/>
</file>

<file path=customXml/itemProps2.xml><?xml version="1.0" encoding="utf-8"?>
<ds:datastoreItem xmlns:ds="http://schemas.openxmlformats.org/officeDocument/2006/customXml" ds:itemID="{F0DE402F-7F87-453D-9A34-AC2A7AF55B16}"/>
</file>

<file path=customXml/itemProps3.xml><?xml version="1.0" encoding="utf-8"?>
<ds:datastoreItem xmlns:ds="http://schemas.openxmlformats.org/officeDocument/2006/customXml" ds:itemID="{76A97788-E0F6-4314-B4E2-962F35F30626}"/>
</file>

<file path=customXml/itemProps4.xml><?xml version="1.0" encoding="utf-8"?>
<ds:datastoreItem xmlns:ds="http://schemas.openxmlformats.org/officeDocument/2006/customXml" ds:itemID="{DE784AE0-5155-422C-BB5A-CE332110B1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JAP-10 Page 1</vt:lpstr>
      <vt:lpstr>JAP-10 Page 2</vt:lpstr>
      <vt:lpstr>JAP-10 Page 3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Steele, David S. (BEL)</cp:lastModifiedBy>
  <dcterms:created xsi:type="dcterms:W3CDTF">2018-10-26T00:07:54Z</dcterms:created>
  <dcterms:modified xsi:type="dcterms:W3CDTF">2018-11-07T23:16:26Z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